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never" codeName="ThisWorkbook"/>
  <mc:AlternateContent xmlns:mc="http://schemas.openxmlformats.org/markup-compatibility/2006">
    <mc:Choice Requires="x15">
      <x15ac:absPath xmlns:x15ac="http://schemas.microsoft.com/office/spreadsheetml/2010/11/ac" url="C:\Users\fsheikmo.TTU-292516\Desktop\TIA grant documents\Data for Step 2\TIA Files Year 7\Data submission templates - Year 7\"/>
    </mc:Choice>
  </mc:AlternateContent>
  <xr:revisionPtr revIDLastSave="0" documentId="13_ncr:1_{05452C8D-D8CB-4843-9528-5C6427CCC51E}" xr6:coauthVersionLast="47" xr6:coauthVersionMax="47" xr10:uidLastSave="{00000000-0000-0000-0000-000000000000}"/>
  <bookViews>
    <workbookView showHorizontalScroll="0" showVerticalScroll="0" xWindow="-120" yWindow="-120" windowWidth="38640" windowHeight="21240" tabRatio="749" activeTab="7" xr2:uid="{0415104D-A403-4C22-8C5A-A9CDC9FA92BD}"/>
  </bookViews>
  <sheets>
    <sheet name="Instructions" sheetId="60" r:id="rId1"/>
    <sheet name="District Info" sheetId="2" r:id="rId2"/>
    <sheet name="Weighting" sheetId="27" r:id="rId3"/>
    <sheet name="One_Row_SGM" sheetId="50" state="hidden" r:id="rId4"/>
    <sheet name="HT_District_Transpose" sheetId="53" state="hidden" r:id="rId5"/>
    <sheet name="HT_District" sheetId="43" state="hidden" r:id="rId6"/>
    <sheet name="HT_Q8" sheetId="44" state="hidden" r:id="rId7"/>
    <sheet name="Data Entry" sheetId="58" r:id="rId8"/>
    <sheet name="WT_Perc" sheetId="48" state="hidden" r:id="rId9"/>
    <sheet name="Null_Check" sheetId="46" state="hidden" r:id="rId10"/>
    <sheet name="Extracting_W" sheetId="49" state="hidden" r:id="rId11"/>
    <sheet name="HT_Q8_Transpose" sheetId="54" state="hidden" r:id="rId12"/>
    <sheet name="WT" sheetId="56" state="hidden" r:id="rId13"/>
    <sheet name="SGM" sheetId="57" state="hidden" r:id="rId14"/>
    <sheet name="Weighting Tab Tracker" sheetId="35" state="hidden" r:id="rId15"/>
    <sheet name="HT_Q9" sheetId="45" state="hidden" r:id="rId16"/>
    <sheet name="Open_Text_Multiple_Assessments" sheetId="52" state="hidden" r:id="rId17"/>
    <sheet name="District Info tab Drop Downs" sheetId="42" state="hidden" r:id="rId18"/>
    <sheet name="Drop Downs" sheetId="5" state="hidden" r:id="rId19"/>
  </sheets>
  <definedNames>
    <definedName name="_xlnm._FilterDatabase" localSheetId="7" hidden="1">'Data Entry'!$A$1:$J$2</definedName>
    <definedName name="_xlnm._FilterDatabase" localSheetId="18" hidden="1">'Drop Downs'!$E$1:$H$1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4" i="27" l="1"/>
  <c r="AL2" i="50" s="1"/>
  <c r="X13" i="27"/>
  <c r="AK2" i="50" s="1"/>
  <c r="X12" i="27"/>
  <c r="AJ2" i="50" s="1"/>
  <c r="S109" i="27"/>
  <c r="S102" i="27"/>
  <c r="S95" i="27"/>
  <c r="S88" i="27"/>
  <c r="S80" i="27"/>
  <c r="S74" i="27"/>
  <c r="U2" i="49"/>
  <c r="AI2" i="50" s="1"/>
  <c r="X10" i="27"/>
  <c r="X9" i="27"/>
  <c r="X8" i="27"/>
  <c r="X7" i="27"/>
  <c r="Y15" i="49"/>
  <c r="Y14" i="49"/>
  <c r="Y13" i="49"/>
  <c r="Y12" i="49"/>
  <c r="Y11" i="49"/>
  <c r="C26" i="49" l="1"/>
  <c r="C25" i="49"/>
  <c r="C24" i="49"/>
  <c r="C23" i="49"/>
  <c r="C22" i="49"/>
  <c r="D16" i="48"/>
  <c r="D15" i="48"/>
  <c r="D14" i="48"/>
  <c r="D13" i="48"/>
  <c r="D12" i="48"/>
  <c r="L111" i="27"/>
  <c r="B16" i="48" s="1"/>
  <c r="E16" i="48" s="1"/>
  <c r="L104" i="27"/>
  <c r="B15" i="48" s="1"/>
  <c r="L97" i="27"/>
  <c r="B14" i="48" s="1"/>
  <c r="E14" i="48" s="1"/>
  <c r="L90" i="27"/>
  <c r="B13" i="48" s="1"/>
  <c r="E13" i="48" s="1"/>
  <c r="L83" i="27"/>
  <c r="B12" i="48" s="1"/>
  <c r="E12" i="48" s="1"/>
  <c r="C14" i="48" l="1"/>
  <c r="C13" i="48"/>
  <c r="C12" i="48"/>
  <c r="C15" i="48"/>
  <c r="E15" i="48"/>
  <c r="C16" i="48"/>
  <c r="F2" i="45"/>
  <c r="B22" i="43"/>
  <c r="B23" i="43"/>
  <c r="B24" i="43"/>
  <c r="B25" i="43"/>
  <c r="B26" i="43"/>
  <c r="B27" i="43"/>
  <c r="A22" i="43"/>
  <c r="A23" i="43"/>
  <c r="A24" i="43"/>
  <c r="A25" i="43"/>
  <c r="A26" i="43"/>
  <c r="A27" i="43"/>
  <c r="L13" i="27" l="1"/>
  <c r="L20" i="27"/>
  <c r="L41" i="27"/>
  <c r="L48" i="27"/>
  <c r="L55" i="27"/>
  <c r="L62" i="27"/>
  <c r="L69" i="27"/>
  <c r="L76" i="27"/>
  <c r="L34" i="27"/>
  <c r="F2" i="54"/>
  <c r="A2" i="44"/>
  <c r="A2" i="54" l="1"/>
  <c r="D2" i="54" s="1"/>
  <c r="Y10" i="49"/>
  <c r="Y9" i="49"/>
  <c r="Y8" i="49"/>
  <c r="Y7" i="49"/>
  <c r="Y6" i="49"/>
  <c r="Y5" i="49"/>
  <c r="Y4" i="49"/>
  <c r="Y3" i="49"/>
  <c r="Y2" i="49"/>
  <c r="Y1" i="49"/>
  <c r="AB2" i="49" s="1"/>
  <c r="B2" i="35" a="1"/>
  <c r="B2" i="35" s="1"/>
  <c r="D2" i="35" s="1"/>
  <c r="E2" i="35" s="1"/>
  <c r="AF2" i="54"/>
  <c r="AE2" i="54"/>
  <c r="AD2" i="54"/>
  <c r="AC2" i="54"/>
  <c r="AB2" i="54"/>
  <c r="AA2" i="54"/>
  <c r="Z2" i="54"/>
  <c r="Y2" i="54"/>
  <c r="X2" i="54"/>
  <c r="W2" i="54"/>
  <c r="V2" i="54"/>
  <c r="U2" i="54"/>
  <c r="T2" i="54"/>
  <c r="S2" i="54"/>
  <c r="R2" i="54"/>
  <c r="Q2" i="54"/>
  <c r="P2" i="54"/>
  <c r="O2" i="54"/>
  <c r="N2" i="54"/>
  <c r="M2" i="54"/>
  <c r="L2" i="54"/>
  <c r="K2" i="54"/>
  <c r="J2" i="54"/>
  <c r="I2" i="54"/>
  <c r="H2" i="54"/>
  <c r="G2" i="54"/>
  <c r="D11" i="48"/>
  <c r="D3" i="48"/>
  <c r="D2" i="48"/>
  <c r="D10" i="48"/>
  <c r="D9" i="48"/>
  <c r="D8" i="48"/>
  <c r="D7" i="48"/>
  <c r="D6" i="48"/>
  <c r="D5" i="48"/>
  <c r="D4" i="48"/>
  <c r="A4" i="44"/>
  <c r="A3" i="44"/>
  <c r="A2" i="45"/>
  <c r="D2" i="45" s="1"/>
  <c r="G2" i="46" l="1"/>
  <c r="AE2" i="49"/>
  <c r="I2" i="50" s="1"/>
  <c r="AF2" i="49"/>
  <c r="J2" i="50" s="1"/>
  <c r="F2" i="50"/>
  <c r="AC2" i="49"/>
  <c r="G2" i="50" s="1"/>
  <c r="AD2" i="49"/>
  <c r="H2" i="50" s="1"/>
  <c r="A2" i="57"/>
  <c r="A2" i="56"/>
  <c r="B2" i="54"/>
  <c r="C2" i="54" s="1"/>
  <c r="E2" i="54" s="1"/>
  <c r="B2" i="45"/>
  <c r="C2" i="45" s="1"/>
  <c r="E2" i="45" s="1"/>
  <c r="A2" i="46"/>
  <c r="D2" i="46" s="1"/>
  <c r="A2" i="50"/>
  <c r="B2" i="50" s="1"/>
  <c r="C2" i="50" s="1"/>
  <c r="E2" i="50" s="1"/>
  <c r="A2" i="52"/>
  <c r="B2" i="52" s="1"/>
  <c r="C2" i="52" s="1"/>
  <c r="E2" i="52" s="1"/>
  <c r="Y2" i="52"/>
  <c r="X2" i="52"/>
  <c r="W2" i="52"/>
  <c r="V2" i="52"/>
  <c r="U2" i="52"/>
  <c r="T2" i="52"/>
  <c r="S2" i="52"/>
  <c r="R2" i="52"/>
  <c r="P2" i="52"/>
  <c r="Q2" i="52"/>
  <c r="O2" i="52"/>
  <c r="N2" i="52"/>
  <c r="M2" i="52"/>
  <c r="L2" i="52"/>
  <c r="K2" i="52"/>
  <c r="J2" i="52"/>
  <c r="I2" i="52"/>
  <c r="H2" i="52"/>
  <c r="G2" i="52"/>
  <c r="F2" i="52"/>
  <c r="C20" i="49"/>
  <c r="C19" i="49"/>
  <c r="C21" i="49"/>
  <c r="C18" i="49"/>
  <c r="C17" i="49"/>
  <c r="C16" i="49"/>
  <c r="C15" i="49"/>
  <c r="C14" i="49"/>
  <c r="C13" i="49"/>
  <c r="C12" i="49"/>
  <c r="G2" i="49" s="1"/>
  <c r="C11" i="49"/>
  <c r="C10" i="49"/>
  <c r="C9" i="49"/>
  <c r="C8" i="49"/>
  <c r="C7" i="49"/>
  <c r="C6" i="49"/>
  <c r="C5" i="49"/>
  <c r="C4" i="49"/>
  <c r="C3" i="49"/>
  <c r="C2" i="49"/>
  <c r="L2" i="50"/>
  <c r="P2" i="49" l="1"/>
  <c r="W2" i="50" s="1"/>
  <c r="Q2" i="49"/>
  <c r="X2" i="50" s="1"/>
  <c r="I2" i="49"/>
  <c r="P2" i="50" s="1"/>
  <c r="R2" i="49"/>
  <c r="Y2" i="50" s="1"/>
  <c r="L5" i="49"/>
  <c r="AH2" i="50" s="1"/>
  <c r="K5" i="49"/>
  <c r="AG2" i="50" s="1"/>
  <c r="J5" i="49"/>
  <c r="AF2" i="50" s="1"/>
  <c r="O2" i="49"/>
  <c r="V2" i="50" s="1"/>
  <c r="F2" i="49"/>
  <c r="L2" i="49"/>
  <c r="S2" i="50" s="1"/>
  <c r="M2" i="49"/>
  <c r="T2" i="50" s="1"/>
  <c r="N2" i="49"/>
  <c r="U2" i="50" s="1"/>
  <c r="S2" i="49"/>
  <c r="Z2" i="50" s="1"/>
  <c r="T2" i="49"/>
  <c r="AA2" i="50" s="1"/>
  <c r="H2" i="49"/>
  <c r="F5" i="49"/>
  <c r="AB2" i="50" s="1"/>
  <c r="K2" i="49"/>
  <c r="R2" i="50" s="1"/>
  <c r="G5" i="49"/>
  <c r="AC2" i="50" s="1"/>
  <c r="J2" i="49"/>
  <c r="Q2" i="50" s="1"/>
  <c r="H5" i="49"/>
  <c r="AD2" i="50" s="1"/>
  <c r="I5" i="49"/>
  <c r="AE2" i="50" s="1"/>
  <c r="B2" i="46"/>
  <c r="C2" i="46" s="1"/>
  <c r="E2" i="46" s="1"/>
  <c r="D2" i="52"/>
  <c r="D2" i="50"/>
  <c r="O2" i="50" l="1"/>
  <c r="AN2" i="50" s="1"/>
  <c r="B3" i="43"/>
  <c r="B2" i="43"/>
  <c r="F2" i="46" s="1"/>
  <c r="B21" i="43"/>
  <c r="B20" i="43"/>
  <c r="B19" i="43"/>
  <c r="B18" i="43"/>
  <c r="B17" i="43"/>
  <c r="B16" i="43"/>
  <c r="B15" i="43"/>
  <c r="B14" i="43"/>
  <c r="B13" i="43"/>
  <c r="B12" i="43"/>
  <c r="B11" i="43"/>
  <c r="B10" i="43"/>
  <c r="B9" i="43"/>
  <c r="B8" i="43"/>
  <c r="B7" i="43"/>
  <c r="B6" i="43"/>
  <c r="B5" i="43"/>
  <c r="B4" i="43"/>
  <c r="C10" i="44"/>
  <c r="C9" i="44"/>
  <c r="C8" i="44"/>
  <c r="C7" i="44"/>
  <c r="C6" i="44"/>
  <c r="C5" i="44"/>
  <c r="C4" i="44"/>
  <c r="C3" i="44"/>
  <c r="C2" i="44"/>
  <c r="B10" i="44"/>
  <c r="B9" i="44"/>
  <c r="B8" i="44"/>
  <c r="B7" i="44"/>
  <c r="B6" i="44"/>
  <c r="B5" i="44"/>
  <c r="B4" i="44"/>
  <c r="B3" i="44"/>
  <c r="B2" i="44"/>
  <c r="A10" i="44"/>
  <c r="A9" i="44"/>
  <c r="A8" i="44"/>
  <c r="A7" i="44"/>
  <c r="A6" i="44"/>
  <c r="A5" i="44"/>
  <c r="A21" i="43"/>
  <c r="A20" i="43"/>
  <c r="A19" i="43"/>
  <c r="A18" i="43"/>
  <c r="A17" i="43"/>
  <c r="A16" i="43"/>
  <c r="A15" i="43"/>
  <c r="A14" i="43"/>
  <c r="A13" i="43"/>
  <c r="A12" i="43"/>
  <c r="A11" i="43"/>
  <c r="A10" i="43"/>
  <c r="A9" i="43"/>
  <c r="A8" i="43"/>
  <c r="A7" i="43"/>
  <c r="A6" i="43"/>
  <c r="A5" i="43"/>
  <c r="A4" i="43"/>
  <c r="A3" i="43"/>
  <c r="A2" i="43"/>
  <c r="S67" i="27"/>
  <c r="S60" i="27"/>
  <c r="S53" i="27"/>
  <c r="S46" i="27"/>
  <c r="S39" i="27"/>
  <c r="S32" i="27"/>
  <c r="S25" i="27"/>
  <c r="S18" i="27"/>
  <c r="S10" i="27"/>
  <c r="X15" i="27" l="1"/>
  <c r="AM2" i="50" s="1"/>
  <c r="A1" i="53" a="1"/>
  <c r="A1" i="53" s="1"/>
  <c r="N2" i="50"/>
  <c r="FJ4" i="35"/>
  <c r="ER2" i="56" s="1"/>
  <c r="FK4" i="35"/>
  <c r="ES2" i="56" s="1"/>
  <c r="FI4" i="35"/>
  <c r="EQ2" i="56" s="1"/>
  <c r="FG4" i="35"/>
  <c r="EO2" i="56" s="1"/>
  <c r="FH4" i="35"/>
  <c r="EP2" i="56" s="1"/>
  <c r="FF4" i="35"/>
  <c r="EN2" i="56" s="1"/>
  <c r="EU4" i="35"/>
  <c r="EC2" i="56" s="1"/>
  <c r="EV4" i="35"/>
  <c r="ED2" i="56" s="1"/>
  <c r="ET4" i="35"/>
  <c r="EB2" i="56" s="1"/>
  <c r="ER4" i="35"/>
  <c r="DZ2" i="56" s="1"/>
  <c r="ES4" i="35"/>
  <c r="EA2" i="56" s="1"/>
  <c r="EQ4" i="35"/>
  <c r="DY2" i="56" s="1"/>
  <c r="EF4" i="35"/>
  <c r="DN2" i="56" s="1"/>
  <c r="EG4" i="35"/>
  <c r="DO2" i="56" s="1"/>
  <c r="EE4" i="35"/>
  <c r="DM2" i="56" s="1"/>
  <c r="EC4" i="35"/>
  <c r="DK2" i="56" s="1"/>
  <c r="ED4" i="35"/>
  <c r="DL2" i="56" s="1"/>
  <c r="EB4" i="35"/>
  <c r="DJ2" i="56" s="1"/>
  <c r="DQ4" i="35"/>
  <c r="CY2" i="56" s="1"/>
  <c r="DR4" i="35"/>
  <c r="CZ2" i="56" s="1"/>
  <c r="DP4" i="35"/>
  <c r="CX2" i="56" s="1"/>
  <c r="DN4" i="35"/>
  <c r="CV2" i="56" s="1"/>
  <c r="DO4" i="35"/>
  <c r="CW2" i="56" s="1"/>
  <c r="DM4" i="35"/>
  <c r="CU2" i="56" s="1"/>
  <c r="DB4" i="35"/>
  <c r="CJ2" i="56" s="1"/>
  <c r="DC4" i="35"/>
  <c r="CK2" i="56" s="1"/>
  <c r="DA4" i="35"/>
  <c r="CI2" i="56" s="1"/>
  <c r="CY4" i="35"/>
  <c r="CG2" i="56" s="1"/>
  <c r="CZ4" i="35"/>
  <c r="CH2" i="56" s="1"/>
  <c r="CX4" i="35"/>
  <c r="CF2" i="56" s="1"/>
  <c r="CM4" i="35"/>
  <c r="BU2" i="56" s="1"/>
  <c r="CN4" i="35"/>
  <c r="BV2" i="56" s="1"/>
  <c r="CL4" i="35"/>
  <c r="BT2" i="56" s="1"/>
  <c r="CJ4" i="35"/>
  <c r="BR2" i="56" s="1"/>
  <c r="CK4" i="35"/>
  <c r="BS2" i="56" s="1"/>
  <c r="CI4" i="35"/>
  <c r="BQ2" i="56" s="1"/>
  <c r="BX4" i="35"/>
  <c r="BF2" i="56" s="1"/>
  <c r="BY4" i="35"/>
  <c r="BG2" i="56" s="1"/>
  <c r="BW4" i="35"/>
  <c r="BE2" i="56" s="1"/>
  <c r="BU4" i="35"/>
  <c r="BC2" i="56" s="1"/>
  <c r="BV4" i="35"/>
  <c r="BD2" i="56" s="1"/>
  <c r="BT4" i="35"/>
  <c r="BB2" i="56" s="1"/>
  <c r="BI4" i="35"/>
  <c r="AQ2" i="56" s="1"/>
  <c r="BJ4" i="35"/>
  <c r="AR2" i="56" s="1"/>
  <c r="BH4" i="35"/>
  <c r="AP2" i="56" s="1"/>
  <c r="BF4" i="35"/>
  <c r="AN2" i="56" s="1"/>
  <c r="BG4" i="35"/>
  <c r="AO2" i="56" s="1"/>
  <c r="BE4" i="35"/>
  <c r="AM2" i="56" s="1"/>
  <c r="AT4" i="35"/>
  <c r="AB2" i="56" s="1"/>
  <c r="AU4" i="35"/>
  <c r="AC2" i="56" s="1"/>
  <c r="AS4" i="35"/>
  <c r="AA2" i="56" s="1"/>
  <c r="AQ4" i="35"/>
  <c r="Y2" i="56" s="1"/>
  <c r="AR4" i="35"/>
  <c r="Z2" i="56" s="1"/>
  <c r="AP4" i="35"/>
  <c r="X2" i="56" s="1"/>
  <c r="AE4" i="35"/>
  <c r="M2" i="56" s="1"/>
  <c r="AF4" i="35"/>
  <c r="N2" i="56" s="1"/>
  <c r="AD4" i="35"/>
  <c r="L2" i="56" s="1"/>
  <c r="AB4" i="35"/>
  <c r="J2" i="56" s="1"/>
  <c r="AC4" i="35"/>
  <c r="K2" i="56" s="1"/>
  <c r="AA4" i="35"/>
  <c r="I2" i="56" s="1"/>
  <c r="E5" i="35" l="1"/>
  <c r="R4" i="35" s="1"/>
  <c r="C6" i="35"/>
  <c r="E2" i="57" s="1"/>
  <c r="C5" i="35"/>
  <c r="D2" i="57" s="1"/>
  <c r="K2" i="50" l="1"/>
  <c r="M2" i="50"/>
  <c r="J58" i="35" l="1"/>
  <c r="FA4" i="35" s="1"/>
  <c r="EI2" i="56" s="1"/>
  <c r="I58" i="35"/>
  <c r="EZ4" i="35" s="1"/>
  <c r="EH2" i="56" s="1"/>
  <c r="H58" i="35"/>
  <c r="EY4" i="35" s="1"/>
  <c r="EG2" i="56" s="1"/>
  <c r="J52" i="35"/>
  <c r="EL4" i="35" s="1"/>
  <c r="DT2" i="56" s="1"/>
  <c r="I52" i="35"/>
  <c r="EK4" i="35" s="1"/>
  <c r="DS2" i="56" s="1"/>
  <c r="H52" i="35"/>
  <c r="EJ4" i="35" s="1"/>
  <c r="DR2" i="56" s="1"/>
  <c r="J46" i="35"/>
  <c r="DW4" i="35" s="1"/>
  <c r="DE2" i="56" s="1"/>
  <c r="I46" i="35"/>
  <c r="DV4" i="35" s="1"/>
  <c r="DD2" i="56" s="1"/>
  <c r="H46" i="35"/>
  <c r="DU4" i="35" s="1"/>
  <c r="DC2" i="56" s="1"/>
  <c r="J40" i="35"/>
  <c r="DH4" i="35" s="1"/>
  <c r="CP2" i="56" s="1"/>
  <c r="I40" i="35"/>
  <c r="DG4" i="35" s="1"/>
  <c r="CO2" i="56" s="1"/>
  <c r="H40" i="35"/>
  <c r="DF4" i="35" s="1"/>
  <c r="CN2" i="56" s="1"/>
  <c r="J34" i="35"/>
  <c r="CS4" i="35" s="1"/>
  <c r="CA2" i="56" s="1"/>
  <c r="I34" i="35"/>
  <c r="CR4" i="35" s="1"/>
  <c r="BZ2" i="56" s="1"/>
  <c r="H34" i="35"/>
  <c r="CQ4" i="35" s="1"/>
  <c r="BY2" i="56" s="1"/>
  <c r="J28" i="35"/>
  <c r="CD4" i="35" s="1"/>
  <c r="BL2" i="56" s="1"/>
  <c r="I28" i="35"/>
  <c r="CC4" i="35" s="1"/>
  <c r="BK2" i="56" s="1"/>
  <c r="H28" i="35"/>
  <c r="CB4" i="35" s="1"/>
  <c r="BJ2" i="56" s="1"/>
  <c r="J22" i="35"/>
  <c r="BO4" i="35" s="1"/>
  <c r="AW2" i="56" s="1"/>
  <c r="I22" i="35"/>
  <c r="BN4" i="35" s="1"/>
  <c r="AV2" i="56" s="1"/>
  <c r="H22" i="35"/>
  <c r="BM4" i="35" s="1"/>
  <c r="AU2" i="56" s="1"/>
  <c r="J16" i="35"/>
  <c r="AZ4" i="35" s="1"/>
  <c r="AH2" i="56" s="1"/>
  <c r="I16" i="35"/>
  <c r="AY4" i="35" s="1"/>
  <c r="AG2" i="56" s="1"/>
  <c r="H16" i="35"/>
  <c r="AX4" i="35" s="1"/>
  <c r="AF2" i="56" s="1"/>
  <c r="J10" i="35"/>
  <c r="AK4" i="35" s="1"/>
  <c r="S2" i="56" s="1"/>
  <c r="I10" i="35"/>
  <c r="AJ4" i="35" s="1"/>
  <c r="R2" i="56" s="1"/>
  <c r="H10" i="35"/>
  <c r="AI4" i="35" s="1"/>
  <c r="Q2" i="56" s="1"/>
  <c r="J4" i="35"/>
  <c r="V4" i="35" s="1"/>
  <c r="D2" i="56" s="1"/>
  <c r="I4" i="35"/>
  <c r="U4" i="35" s="1"/>
  <c r="C2" i="56" s="1"/>
  <c r="H4" i="35"/>
  <c r="T4" i="35" s="1"/>
  <c r="B2" i="56" s="1"/>
  <c r="E4" i="35"/>
  <c r="P4" i="35" s="1"/>
  <c r="AH4" i="35"/>
  <c r="P2" i="56" s="1"/>
  <c r="E9" i="35"/>
  <c r="O10" i="35" s="1"/>
  <c r="E10" i="35"/>
  <c r="P10" i="35" s="1"/>
  <c r="E11" i="35"/>
  <c r="R10" i="35" s="1"/>
  <c r="AW4" i="35" s="1"/>
  <c r="AE2" i="56" s="1"/>
  <c r="E15" i="35"/>
  <c r="O16" i="35" s="1"/>
  <c r="E16" i="35"/>
  <c r="P16" i="35" s="1"/>
  <c r="E17" i="35"/>
  <c r="R16" i="35" s="1"/>
  <c r="BL4" i="35" s="1"/>
  <c r="AT2" i="56" s="1"/>
  <c r="E21" i="35"/>
  <c r="O22" i="35" s="1"/>
  <c r="E22" i="35"/>
  <c r="P22" i="35" s="1"/>
  <c r="E23" i="35"/>
  <c r="Q22" i="35" s="1"/>
  <c r="BZ4" i="35" s="1"/>
  <c r="BH2" i="56" s="1"/>
  <c r="E27" i="35"/>
  <c r="O28" i="35" s="1"/>
  <c r="E28" i="35"/>
  <c r="P28" i="35" s="1"/>
  <c r="E29" i="35"/>
  <c r="R28" i="35" s="1"/>
  <c r="CP4" i="35" s="1"/>
  <c r="BX2" i="56" s="1"/>
  <c r="E33" i="35"/>
  <c r="O34" i="35" s="1"/>
  <c r="E34" i="35"/>
  <c r="P34" i="35" s="1"/>
  <c r="E35" i="35"/>
  <c r="R34" i="35" s="1"/>
  <c r="DE4" i="35" s="1"/>
  <c r="CM2" i="56" s="1"/>
  <c r="E39" i="35"/>
  <c r="O40" i="35" s="1"/>
  <c r="E40" i="35"/>
  <c r="P40" i="35" s="1"/>
  <c r="E41" i="35"/>
  <c r="R40" i="35" s="1"/>
  <c r="DT4" i="35" s="1"/>
  <c r="DB2" i="56" s="1"/>
  <c r="E45" i="35"/>
  <c r="O46" i="35" s="1"/>
  <c r="E46" i="35"/>
  <c r="P46" i="35" s="1"/>
  <c r="E47" i="35"/>
  <c r="R46" i="35" s="1"/>
  <c r="EI4" i="35" s="1"/>
  <c r="DQ2" i="56" s="1"/>
  <c r="E51" i="35"/>
  <c r="O52" i="35" s="1"/>
  <c r="E52" i="35"/>
  <c r="P52" i="35" s="1"/>
  <c r="E53" i="35"/>
  <c r="R52" i="35" s="1"/>
  <c r="EX4" i="35" s="1"/>
  <c r="EF2" i="56" s="1"/>
  <c r="E57" i="35"/>
  <c r="O58" i="35" s="1"/>
  <c r="E58" i="35"/>
  <c r="P58" i="35" s="1"/>
  <c r="E59" i="35"/>
  <c r="R58" i="35" s="1"/>
  <c r="FM4" i="35" s="1"/>
  <c r="EU2" i="56" s="1"/>
  <c r="E3" i="35"/>
  <c r="O4" i="35" s="1"/>
  <c r="C4" i="35"/>
  <c r="M4" i="35"/>
  <c r="Y4" i="35" s="1"/>
  <c r="G2" i="56" s="1"/>
  <c r="N4" i="35"/>
  <c r="Z4" i="35" s="1"/>
  <c r="H2" i="56" s="1"/>
  <c r="C9" i="35"/>
  <c r="C10" i="35"/>
  <c r="C11" i="35"/>
  <c r="C12" i="35"/>
  <c r="C15" i="35"/>
  <c r="C16" i="35"/>
  <c r="C17" i="35"/>
  <c r="C18" i="35"/>
  <c r="C21" i="35"/>
  <c r="C22" i="35"/>
  <c r="C23" i="35"/>
  <c r="C24" i="35"/>
  <c r="C27" i="35"/>
  <c r="C28" i="35"/>
  <c r="C29" i="35"/>
  <c r="C30" i="35"/>
  <c r="C33" i="35"/>
  <c r="C34" i="35"/>
  <c r="C35" i="35"/>
  <c r="C36" i="35"/>
  <c r="C39" i="35"/>
  <c r="C40" i="35"/>
  <c r="C41" i="35"/>
  <c r="C42" i="35"/>
  <c r="C45" i="35"/>
  <c r="C46" i="35"/>
  <c r="C47" i="35"/>
  <c r="C48" i="35"/>
  <c r="C51" i="35"/>
  <c r="C52" i="35"/>
  <c r="C53" i="35"/>
  <c r="C54" i="35"/>
  <c r="C57" i="35"/>
  <c r="C58" i="35"/>
  <c r="C59" i="35"/>
  <c r="C60" i="35"/>
  <c r="C3" i="35"/>
  <c r="X5" i="27"/>
  <c r="K2" i="46" s="1"/>
  <c r="K58" i="35" l="1"/>
  <c r="FB4" i="35" s="1"/>
  <c r="EJ2" i="56" s="1"/>
  <c r="AL2" i="57"/>
  <c r="L58" i="35"/>
  <c r="FC4" i="35" s="1"/>
  <c r="EK2" i="56" s="1"/>
  <c r="AM2" i="57"/>
  <c r="M58" i="35"/>
  <c r="FD4" i="35" s="1"/>
  <c r="EL2" i="56" s="1"/>
  <c r="AN2" i="57"/>
  <c r="N58" i="35"/>
  <c r="FE4" i="35" s="1"/>
  <c r="EM2" i="56" s="1"/>
  <c r="AO2" i="57"/>
  <c r="N52" i="35"/>
  <c r="EP4" i="35" s="1"/>
  <c r="DX2" i="56" s="1"/>
  <c r="AK2" i="57"/>
  <c r="M52" i="35"/>
  <c r="EO4" i="35" s="1"/>
  <c r="DW2" i="56" s="1"/>
  <c r="AJ2" i="57"/>
  <c r="L52" i="35"/>
  <c r="EN4" i="35" s="1"/>
  <c r="DV2" i="56" s="1"/>
  <c r="AI2" i="57"/>
  <c r="K52" i="35"/>
  <c r="EM4" i="35" s="1"/>
  <c r="DU2" i="56" s="1"/>
  <c r="AH2" i="57"/>
  <c r="K46" i="35"/>
  <c r="DX4" i="35" s="1"/>
  <c r="DF2" i="56" s="1"/>
  <c r="AD2" i="57"/>
  <c r="L46" i="35"/>
  <c r="DY4" i="35" s="1"/>
  <c r="DG2" i="56" s="1"/>
  <c r="AE2" i="57"/>
  <c r="M46" i="35"/>
  <c r="DZ4" i="35" s="1"/>
  <c r="DH2" i="56" s="1"/>
  <c r="AF2" i="57"/>
  <c r="N46" i="35"/>
  <c r="EA4" i="35" s="1"/>
  <c r="DI2" i="56" s="1"/>
  <c r="AG2" i="57"/>
  <c r="K40" i="35"/>
  <c r="DI4" i="35" s="1"/>
  <c r="CQ2" i="56" s="1"/>
  <c r="Z2" i="57"/>
  <c r="L40" i="35"/>
  <c r="DJ4" i="35" s="1"/>
  <c r="CR2" i="56" s="1"/>
  <c r="AA2" i="57"/>
  <c r="M40" i="35"/>
  <c r="DK4" i="35" s="1"/>
  <c r="CS2" i="56" s="1"/>
  <c r="AB2" i="57"/>
  <c r="N40" i="35"/>
  <c r="DL4" i="35" s="1"/>
  <c r="CT2" i="56" s="1"/>
  <c r="AC2" i="57"/>
  <c r="K34" i="35"/>
  <c r="CT4" i="35" s="1"/>
  <c r="CB2" i="56" s="1"/>
  <c r="V2" i="57"/>
  <c r="L34" i="35"/>
  <c r="CU4" i="35" s="1"/>
  <c r="CC2" i="56" s="1"/>
  <c r="W2" i="57"/>
  <c r="M34" i="35"/>
  <c r="CV4" i="35" s="1"/>
  <c r="CD2" i="56" s="1"/>
  <c r="X2" i="57"/>
  <c r="N34" i="35"/>
  <c r="CW4" i="35" s="1"/>
  <c r="CE2" i="56" s="1"/>
  <c r="Y2" i="57"/>
  <c r="N28" i="35"/>
  <c r="CH4" i="35" s="1"/>
  <c r="BP2" i="56" s="1"/>
  <c r="U2" i="57"/>
  <c r="K28" i="35"/>
  <c r="CE4" i="35" s="1"/>
  <c r="BM2" i="56" s="1"/>
  <c r="R2" i="57"/>
  <c r="L28" i="35"/>
  <c r="CF4" i="35" s="1"/>
  <c r="BN2" i="56" s="1"/>
  <c r="S2" i="57"/>
  <c r="M28" i="35"/>
  <c r="CG4" i="35" s="1"/>
  <c r="BO2" i="56" s="1"/>
  <c r="T2" i="57"/>
  <c r="N22" i="35"/>
  <c r="BS4" i="35" s="1"/>
  <c r="BA2" i="56" s="1"/>
  <c r="Q2" i="57"/>
  <c r="M22" i="35"/>
  <c r="BR4" i="35" s="1"/>
  <c r="AZ2" i="56" s="1"/>
  <c r="P2" i="57"/>
  <c r="L22" i="35"/>
  <c r="BQ4" i="35" s="1"/>
  <c r="AY2" i="56" s="1"/>
  <c r="O2" i="57"/>
  <c r="K22" i="35"/>
  <c r="BP4" i="35" s="1"/>
  <c r="AX2" i="56" s="1"/>
  <c r="N2" i="57"/>
  <c r="K16" i="35"/>
  <c r="BA4" i="35" s="1"/>
  <c r="AI2" i="56" s="1"/>
  <c r="J2" i="57"/>
  <c r="L16" i="35"/>
  <c r="BB4" i="35" s="1"/>
  <c r="AJ2" i="56" s="1"/>
  <c r="K2" i="57"/>
  <c r="M16" i="35"/>
  <c r="BC4" i="35" s="1"/>
  <c r="AK2" i="56" s="1"/>
  <c r="L2" i="57"/>
  <c r="N16" i="35"/>
  <c r="BD4" i="35" s="1"/>
  <c r="AL2" i="56" s="1"/>
  <c r="M2" i="57"/>
  <c r="N10" i="35"/>
  <c r="AO4" i="35" s="1"/>
  <c r="W2" i="56" s="1"/>
  <c r="I2" i="57"/>
  <c r="M10" i="35"/>
  <c r="AN4" i="35" s="1"/>
  <c r="V2" i="56" s="1"/>
  <c r="H2" i="57"/>
  <c r="L10" i="35"/>
  <c r="AM4" i="35" s="1"/>
  <c r="U2" i="56" s="1"/>
  <c r="G2" i="57"/>
  <c r="K10" i="35"/>
  <c r="AL4" i="35" s="1"/>
  <c r="T2" i="56" s="1"/>
  <c r="F2" i="57"/>
  <c r="L4" i="35"/>
  <c r="X4" i="35" s="1"/>
  <c r="F2" i="56" s="1"/>
  <c r="C2" i="57"/>
  <c r="K4" i="35"/>
  <c r="W4" i="35" s="1"/>
  <c r="E2" i="56" s="1"/>
  <c r="B2" i="57"/>
  <c r="R22" i="35"/>
  <c r="CA4" i="35" s="1"/>
  <c r="BI2" i="56" s="1"/>
  <c r="Q40" i="35"/>
  <c r="DS4" i="35" s="1"/>
  <c r="DA2" i="56" s="1"/>
  <c r="Q58" i="35"/>
  <c r="FL4" i="35" s="1"/>
  <c r="ET2" i="56" s="1"/>
  <c r="Q10" i="35"/>
  <c r="AV4" i="35" s="1"/>
  <c r="AD2" i="56" s="1"/>
  <c r="Q28" i="35"/>
  <c r="CO4" i="35" s="1"/>
  <c r="BW2" i="56" s="1"/>
  <c r="Q46" i="35"/>
  <c r="EH4" i="35" s="1"/>
  <c r="DP2" i="56" s="1"/>
  <c r="Q16" i="35"/>
  <c r="BK4" i="35" s="1"/>
  <c r="AS2" i="56" s="1"/>
  <c r="Q34" i="35"/>
  <c r="DD4" i="35" s="1"/>
  <c r="CL2" i="56" s="1"/>
  <c r="Q4" i="35"/>
  <c r="AG4" i="35" s="1"/>
  <c r="O2" i="56" s="1"/>
  <c r="Q52" i="35"/>
  <c r="EW4" i="35" s="1"/>
  <c r="EE2" i="56" s="1"/>
  <c r="B8" i="48" l="1"/>
  <c r="C8" i="48" s="1"/>
  <c r="B11" i="48"/>
  <c r="C11" i="48" s="1"/>
  <c r="B10" i="48"/>
  <c r="B9" i="48"/>
  <c r="C9" i="48" s="1"/>
  <c r="B7" i="48"/>
  <c r="B6" i="48"/>
  <c r="B5" i="48"/>
  <c r="L27" i="27"/>
  <c r="B4" i="48" s="1"/>
  <c r="C4" i="48" s="1"/>
  <c r="B3" i="48"/>
  <c r="C3" i="48" s="1"/>
  <c r="E7" i="48" l="1"/>
  <c r="C7" i="48"/>
  <c r="E5" i="48"/>
  <c r="C5" i="48"/>
  <c r="C6" i="48"/>
  <c r="E6" i="48"/>
  <c r="C10" i="48"/>
  <c r="E10" i="48"/>
  <c r="E9" i="48"/>
  <c r="E8" i="48"/>
  <c r="E3" i="48"/>
  <c r="E4" i="48"/>
  <c r="E11" i="48"/>
  <c r="B2" i="48"/>
  <c r="C2" i="48" s="1"/>
  <c r="I2" i="46" s="1"/>
  <c r="E2" i="48" l="1"/>
  <c r="H2" i="46" s="1"/>
  <c r="I2" i="5"/>
  <c r="I3" i="5" l="1" a="1"/>
  <c r="I3" i="5" s="1"/>
  <c r="I4" i="5" s="1" a="1"/>
  <c r="I4" i="5" s="1"/>
  <c r="I5" i="5" l="1" a="1"/>
  <c r="I5" i="5" s="1"/>
  <c r="I6" i="5" l="1" a="1"/>
  <c r="I6" i="5" s="1"/>
  <c r="I7" i="5" s="1" a="1"/>
  <c r="I7" i="5" s="1"/>
  <c r="I8" i="5" l="1" a="1"/>
  <c r="I8" i="5" s="1"/>
  <c r="I9" i="5" l="1" a="1"/>
  <c r="I9" i="5" s="1"/>
  <c r="I10" i="5" s="1" a="1"/>
  <c r="I10" i="5" s="1"/>
  <c r="I11" i="5" s="1" a="1"/>
  <c r="I11" i="5" s="1"/>
  <c r="I12" i="5" s="1" a="1"/>
  <c r="I12" i="5" s="1"/>
  <c r="I13" i="5" s="1" a="1"/>
  <c r="I13" i="5" s="1"/>
  <c r="I14" i="5" s="1" a="1"/>
  <c r="I14" i="5" s="1"/>
  <c r="I15" i="5" s="1" a="1"/>
  <c r="I15" i="5" s="1"/>
  <c r="I16" i="5" s="1" a="1"/>
  <c r="I16" i="5" s="1"/>
  <c r="I17" i="5" s="1" a="1"/>
  <c r="I17" i="5" s="1"/>
  <c r="I18" i="5" s="1" a="1"/>
  <c r="I18" i="5" s="1"/>
  <c r="I19" i="5" s="1" a="1"/>
  <c r="I19" i="5" s="1"/>
  <c r="I20" i="5" s="1" a="1"/>
  <c r="I20" i="5" s="1"/>
  <c r="I21" i="5" s="1" a="1"/>
  <c r="I21" i="5" s="1"/>
  <c r="I22" i="5" s="1" a="1"/>
  <c r="I22" i="5" s="1"/>
  <c r="I23" i="5" s="1" a="1"/>
  <c r="I23" i="5" s="1"/>
  <c r="I24" i="5" s="1" a="1"/>
  <c r="I24" i="5" s="1"/>
  <c r="I25" i="5" s="1" a="1"/>
  <c r="I25" i="5" s="1"/>
  <c r="I26" i="5" s="1" a="1"/>
  <c r="I26" i="5" s="1"/>
  <c r="I27" i="5" s="1" a="1"/>
  <c r="I27" i="5" s="1"/>
  <c r="I28" i="5" s="1" a="1"/>
  <c r="I28" i="5" s="1"/>
  <c r="I29" i="5" s="1" a="1"/>
  <c r="I29" i="5" s="1"/>
  <c r="I30" i="5" s="1" a="1"/>
  <c r="I30" i="5" s="1"/>
  <c r="I31" i="5" s="1" a="1"/>
  <c r="I31" i="5" s="1"/>
  <c r="I32" i="5" s="1" a="1"/>
  <c r="I32" i="5" s="1"/>
  <c r="I33" i="5" s="1" a="1"/>
  <c r="I33" i="5" s="1"/>
  <c r="I34" i="5" s="1" a="1"/>
  <c r="I34" i="5" s="1"/>
  <c r="I35" i="5" s="1" a="1"/>
  <c r="I35" i="5" s="1"/>
  <c r="I36" i="5" s="1" a="1"/>
  <c r="I36" i="5" s="1"/>
  <c r="I37" i="5" s="1" a="1"/>
  <c r="I37" i="5" s="1"/>
  <c r="I38" i="5" s="1" a="1"/>
  <c r="I38" i="5" s="1"/>
  <c r="I39" i="5" s="1" a="1"/>
  <c r="I39" i="5" s="1"/>
  <c r="I40" i="5" s="1" a="1"/>
  <c r="I40" i="5" s="1"/>
  <c r="I41" i="5" s="1" a="1"/>
  <c r="I41" i="5" s="1"/>
  <c r="I42" i="5" s="1" a="1"/>
  <c r="I42" i="5" s="1"/>
  <c r="I43" i="5" s="1" a="1"/>
  <c r="I43" i="5" s="1"/>
  <c r="I44" i="5" s="1" a="1"/>
  <c r="I44" i="5" s="1"/>
  <c r="I45" i="5" s="1" a="1"/>
  <c r="I45" i="5" s="1"/>
  <c r="I46" i="5" s="1" a="1"/>
  <c r="I46" i="5" s="1"/>
  <c r="I47" i="5" s="1" a="1"/>
  <c r="I47" i="5" s="1"/>
  <c r="I48" i="5" s="1" a="1"/>
  <c r="I48" i="5" s="1"/>
  <c r="I49" i="5" s="1" a="1"/>
  <c r="I49" i="5" s="1"/>
  <c r="I50" i="5" s="1" a="1"/>
  <c r="I50" i="5" s="1"/>
  <c r="I51" i="5" s="1" a="1"/>
  <c r="I51" i="5" s="1"/>
  <c r="I52" i="5" s="1" a="1"/>
  <c r="I52" i="5" s="1"/>
  <c r="I53" i="5" s="1" a="1"/>
  <c r="I53" i="5" s="1"/>
  <c r="I54" i="5" s="1" a="1"/>
  <c r="I54" i="5" s="1"/>
  <c r="I55" i="5" s="1" a="1"/>
  <c r="I55" i="5" s="1"/>
  <c r="I56" i="5" s="1" a="1"/>
  <c r="I56" i="5" s="1"/>
  <c r="I57" i="5" s="1" a="1"/>
  <c r="I57" i="5" s="1"/>
  <c r="I58" i="5" s="1" a="1"/>
  <c r="I58" i="5" s="1"/>
  <c r="I59" i="5" s="1" a="1"/>
  <c r="I59" i="5" s="1"/>
  <c r="I60" i="5" s="1" a="1"/>
  <c r="I60" i="5" s="1"/>
  <c r="I61" i="5" s="1" a="1"/>
  <c r="I61" i="5" s="1"/>
  <c r="I62" i="5" s="1" a="1"/>
  <c r="I62" i="5" s="1"/>
  <c r="I63" i="5" s="1" a="1"/>
  <c r="I63" i="5" s="1"/>
  <c r="I64" i="5" s="1" a="1"/>
  <c r="I64" i="5" s="1"/>
  <c r="I65" i="5" s="1" a="1"/>
  <c r="I65" i="5" s="1"/>
  <c r="I66" i="5" s="1" a="1"/>
  <c r="I66" i="5" s="1"/>
  <c r="I67" i="5" s="1" a="1"/>
  <c r="I67" i="5" s="1"/>
  <c r="I68" i="5" s="1" a="1"/>
  <c r="I68" i="5" s="1"/>
  <c r="I69" i="5" s="1" a="1"/>
  <c r="I69" i="5" s="1"/>
  <c r="I70" i="5" s="1" a="1"/>
  <c r="I70" i="5" s="1"/>
  <c r="I71" i="5" s="1" a="1"/>
  <c r="I71" i="5" s="1"/>
  <c r="I72" i="5" s="1" a="1"/>
  <c r="I72" i="5" s="1"/>
  <c r="I73" i="5" s="1" a="1"/>
  <c r="I73" i="5" s="1"/>
  <c r="I74" i="5" s="1" a="1"/>
  <c r="I74" i="5" s="1"/>
  <c r="I75" i="5" s="1" a="1"/>
  <c r="I75" i="5" s="1"/>
  <c r="I76" i="5" s="1" a="1"/>
  <c r="I76" i="5" s="1"/>
  <c r="I77" i="5" s="1" a="1"/>
  <c r="I77" i="5" s="1"/>
  <c r="I78" i="5" s="1" a="1"/>
  <c r="I78" i="5" s="1"/>
  <c r="I79" i="5" s="1" a="1"/>
  <c r="I79" i="5" s="1"/>
  <c r="I80" i="5" s="1" a="1"/>
  <c r="I80" i="5" s="1"/>
  <c r="I81" i="5" s="1" a="1"/>
  <c r="I81" i="5" s="1"/>
  <c r="I82" i="5" s="1" a="1"/>
  <c r="I82" i="5" s="1"/>
  <c r="I83" i="5" s="1" a="1"/>
  <c r="I83" i="5" s="1"/>
  <c r="I84" i="5" s="1" a="1"/>
  <c r="I84" i="5" s="1"/>
  <c r="I85" i="5" s="1" a="1"/>
  <c r="I85" i="5" s="1"/>
  <c r="I86" i="5" s="1" a="1"/>
  <c r="I86" i="5" s="1"/>
  <c r="I87" i="5" s="1" a="1"/>
  <c r="I87" i="5" s="1"/>
  <c r="I88" i="5" s="1" a="1"/>
  <c r="I88" i="5" s="1"/>
  <c r="I89" i="5" s="1" a="1"/>
  <c r="I89" i="5" s="1"/>
  <c r="I90" i="5" s="1" a="1"/>
  <c r="I90" i="5" s="1"/>
  <c r="I91" i="5" s="1" a="1"/>
  <c r="I91" i="5" s="1"/>
  <c r="I92" i="5" s="1" a="1"/>
  <c r="I92" i="5" s="1"/>
  <c r="I93" i="5" s="1" a="1"/>
  <c r="I93" i="5" s="1"/>
  <c r="I94" i="5" s="1" a="1"/>
  <c r="I94" i="5" s="1"/>
  <c r="I95" i="5" s="1" a="1"/>
  <c r="I95" i="5" s="1"/>
  <c r="I96" i="5" s="1" a="1"/>
  <c r="I96" i="5" s="1"/>
  <c r="I97" i="5" s="1" a="1"/>
  <c r="I97" i="5" s="1"/>
  <c r="I98" i="5" s="1" a="1"/>
  <c r="I98" i="5" s="1"/>
  <c r="I99" i="5" s="1" a="1"/>
  <c r="I99" i="5" s="1"/>
  <c r="I100" i="5" s="1" a="1"/>
  <c r="I100" i="5" s="1"/>
  <c r="I101" i="5" s="1" a="1"/>
  <c r="I101" i="5" s="1"/>
  <c r="I102" i="5" s="1" a="1"/>
  <c r="I102" i="5" s="1"/>
  <c r="I103" i="5" s="1" a="1"/>
  <c r="I103" i="5" s="1"/>
  <c r="I104" i="5" s="1" a="1"/>
  <c r="I104" i="5" s="1"/>
  <c r="I105" i="5" s="1" a="1"/>
  <c r="I105" i="5" s="1"/>
  <c r="I106" i="5" s="1" a="1"/>
  <c r="I106" i="5" s="1"/>
  <c r="I107" i="5" s="1" a="1"/>
  <c r="I107" i="5" s="1"/>
  <c r="I108" i="5" s="1" a="1"/>
  <c r="I108" i="5" s="1"/>
  <c r="I109" i="5" s="1" a="1"/>
  <c r="I109" i="5" s="1"/>
  <c r="I110" i="5" s="1" a="1"/>
  <c r="I110" i="5" s="1"/>
  <c r="I111" i="5" s="1" a="1"/>
  <c r="I111" i="5" s="1"/>
  <c r="I112" i="5" s="1" a="1"/>
  <c r="I112" i="5" s="1"/>
  <c r="I113" i="5" s="1" a="1"/>
  <c r="I113" i="5" s="1"/>
  <c r="I114" i="5" s="1" a="1"/>
  <c r="I114" i="5" s="1"/>
  <c r="I115" i="5" s="1" a="1"/>
  <c r="I115" i="5" s="1"/>
  <c r="I116" i="5" s="1" a="1"/>
  <c r="I116" i="5" s="1"/>
  <c r="I117" i="5" s="1" a="1"/>
  <c r="I117" i="5" s="1"/>
  <c r="I118" i="5" s="1" a="1"/>
  <c r="I118" i="5" s="1"/>
  <c r="I119" i="5" s="1" a="1"/>
  <c r="I119" i="5" s="1"/>
  <c r="I120" i="5" s="1" a="1"/>
  <c r="I120" i="5" s="1"/>
  <c r="I121" i="5" s="1" a="1"/>
  <c r="I121" i="5" s="1"/>
  <c r="I122" i="5" s="1" a="1"/>
  <c r="I122" i="5" s="1"/>
  <c r="I123" i="5" s="1" a="1"/>
  <c r="I123" i="5" s="1"/>
  <c r="I124" i="5" s="1" a="1"/>
  <c r="I124" i="5" s="1"/>
  <c r="I125" i="5" s="1" a="1"/>
  <c r="I125" i="5" s="1"/>
  <c r="I126" i="5" s="1" a="1"/>
  <c r="I126" i="5" s="1"/>
  <c r="I127" i="5" s="1" a="1"/>
  <c r="I127" i="5" s="1"/>
  <c r="I128" i="5" s="1" a="1"/>
  <c r="I128" i="5" s="1"/>
  <c r="I129" i="5" s="1" a="1"/>
  <c r="I129" i="5" s="1"/>
  <c r="I130" i="5" s="1" a="1"/>
  <c r="I130"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fsheikmo</author>
  </authors>
  <commentList>
    <comment ref="A1" authorId="0" shapeId="0" xr:uid="{E7C78FCF-1D4E-4CBF-AA89-3304100B7B67}">
      <text>
        <r>
          <rPr>
            <b/>
            <sz val="9"/>
            <color rgb="FF000000"/>
            <rFont val="Tahoma"/>
            <family val="2"/>
          </rPr>
          <t>CDN: School system's County-District Number: A 6-digit number assigned to each County-District as an Identifier. Please enter numbers only and character length less than or equal to 6 digits, formatted as text. (e.g. 001902, 012905). Ensure that leading zeroes are included.</t>
        </r>
        <r>
          <rPr>
            <sz val="9"/>
            <color rgb="FF000000"/>
            <rFont val="Tahoma"/>
            <family val="2"/>
          </rPr>
          <t xml:space="preserve">
</t>
        </r>
      </text>
    </comment>
    <comment ref="B1" authorId="0" shapeId="0" xr:uid="{6FA073D7-E405-4182-B335-41C08CB90004}">
      <text>
        <r>
          <rPr>
            <b/>
            <sz val="9"/>
            <color rgb="FF000000"/>
            <rFont val="Tahoma"/>
            <family val="2"/>
          </rPr>
          <t xml:space="preserve">School System Name
Note, for charter school systems or 1882 partners designating teachers working at a partner school system campus(es), include the name of the school system followed by the designating charter partner. Example: Flower ISD, Scholastic Prep Charter
</t>
        </r>
        <r>
          <rPr>
            <sz val="9"/>
            <color rgb="FF000000"/>
            <rFont val="Tahoma"/>
            <family val="2"/>
          </rPr>
          <t xml:space="preserve">
</t>
        </r>
      </text>
    </comment>
    <comment ref="C1" authorId="0" shapeId="0" xr:uid="{4C57CCF4-F0A9-4CE7-AA2B-77DFDA726719}">
      <text>
        <r>
          <rPr>
            <b/>
            <sz val="9"/>
            <color rgb="FF000000"/>
            <rFont val="Tahoma"/>
            <family val="2"/>
          </rPr>
          <t xml:space="preserve">Local ID: Local school system ID for each teacher. If the local ID is the teacher’s Social Security number (SSN), please delete/clear all data from the column prior to submission. DO NOT DELETE THE COLUMN. </t>
        </r>
        <r>
          <rPr>
            <sz val="9"/>
            <color rgb="FF000000"/>
            <rFont val="Tahoma"/>
            <family val="2"/>
          </rPr>
          <t xml:space="preserve">
</t>
        </r>
      </text>
    </comment>
    <comment ref="D1" authorId="0" shapeId="0" xr:uid="{50EA27BC-5558-4C84-AB7E-BF7F806B864F}">
      <text>
        <r>
          <rPr>
            <b/>
            <sz val="9"/>
            <color rgb="FF000000"/>
            <rFont val="Tahoma"/>
            <family val="2"/>
          </rPr>
          <t xml:space="preserve">Unique ID of the educator: A 10-digit number assigned to educators through the TSDS Unique-ID application, Called "Texas Unique ID" or "Staff_Uniq_ID". Please enter numbers only and character length equal to 10 digits, formatted as text. (e.g., 1234567890, 9876543210). </t>
        </r>
        <r>
          <rPr>
            <sz val="9"/>
            <color rgb="FF000000"/>
            <rFont val="Tahoma"/>
            <family val="2"/>
          </rPr>
          <t xml:space="preserve">
</t>
        </r>
      </text>
    </comment>
    <comment ref="E1" authorId="0" shapeId="0" xr:uid="{BCD97F24-79FD-40CA-B1B3-50B6292424FA}">
      <text>
        <r>
          <rPr>
            <b/>
            <sz val="9"/>
            <color rgb="FF000000"/>
            <rFont val="Tahoma"/>
            <family val="2"/>
          </rPr>
          <t>TEA ID of the educator: A number assigned to educators by TEA, also known as TEA Test ID. TEA ID can be found through an ECOS file transfer upload. If the educator does not have a TEA ID, please use 0. (See FAQs). Please enter numbers only and character length less than or equal to 7 digits, formatted as text. (e.g., 1234567, 765432).</t>
        </r>
      </text>
    </comment>
    <comment ref="F1" authorId="0" shapeId="0" xr:uid="{05B72CAD-76BA-43D5-A6CF-D22C9CDE212C}">
      <text>
        <r>
          <rPr>
            <b/>
            <sz val="9"/>
            <color rgb="FF000000"/>
            <rFont val="Tahoma"/>
            <family val="2"/>
          </rPr>
          <t>DOB: Enter date in the format: MM/DD/YYYY (Cell Format: Short Date)</t>
        </r>
        <r>
          <rPr>
            <sz val="9"/>
            <color rgb="FF000000"/>
            <rFont val="Tahoma"/>
            <family val="2"/>
          </rPr>
          <t xml:space="preserve">
</t>
        </r>
      </text>
    </comment>
    <comment ref="G1" authorId="0" shapeId="0" xr:uid="{32DFCB4E-22B9-4DD2-8B45-88844A1F1F5C}">
      <text>
        <r>
          <rPr>
            <b/>
            <sz val="9"/>
            <color rgb="FF000000"/>
            <rFont val="Tahoma"/>
            <family val="2"/>
          </rPr>
          <t>First name of the educator: Please enter the first name of the educator.</t>
        </r>
        <r>
          <rPr>
            <sz val="9"/>
            <color rgb="FF000000"/>
            <rFont val="Tahoma"/>
            <family val="2"/>
          </rPr>
          <t xml:space="preserve">
</t>
        </r>
      </text>
    </comment>
    <comment ref="H1" authorId="0" shapeId="0" xr:uid="{E82E82EF-0DE8-49BF-B97F-F6EFEC29847C}">
      <text>
        <r>
          <rPr>
            <b/>
            <sz val="9"/>
            <color rgb="FF000000"/>
            <rFont val="Tahoma"/>
            <family val="2"/>
          </rPr>
          <t>Middle name of the educator: Please enter the middle name of the educator, if any.</t>
        </r>
        <r>
          <rPr>
            <sz val="9"/>
            <color rgb="FF000000"/>
            <rFont val="Tahoma"/>
            <family val="2"/>
          </rPr>
          <t xml:space="preserve">
</t>
        </r>
      </text>
    </comment>
    <comment ref="I1" authorId="0" shapeId="0" xr:uid="{62C2B2F3-F5B8-47F3-86C4-737BE97F4E66}">
      <text>
        <r>
          <rPr>
            <b/>
            <sz val="9"/>
            <color rgb="FF000000"/>
            <rFont val="Tahoma"/>
            <family val="2"/>
          </rPr>
          <t>Last name of the educator: Please enter the last name of the educator.</t>
        </r>
        <r>
          <rPr>
            <sz val="9"/>
            <color rgb="FF000000"/>
            <rFont val="Tahoma"/>
            <family val="2"/>
          </rPr>
          <t xml:space="preserve">
</t>
        </r>
      </text>
    </comment>
    <comment ref="J1" authorId="0" shapeId="0" xr:uid="{3F571627-75F7-4510-A509-4C0331BAEE6A}">
      <text>
        <r>
          <rPr>
            <sz val="11"/>
            <color theme="1"/>
            <rFont val="Calibri"/>
            <family val="2"/>
            <scheme val="minor"/>
          </rPr>
          <t xml:space="preserve">Proposed Designation Level: Please select from the list of options. (Master, Exemplary, Recognized, No designation). For teachers with an existing, school system-issued TIA designation who have not qualified for a higher designation based on 2024-2025 data, select “No designation.” No action is required to maintain an existing designation; selecting "No designation" does not affect a prior-designated teacher's current designation status.
</t>
        </r>
      </text>
    </comment>
    <comment ref="K1" authorId="0" shapeId="0" xr:uid="{361B1651-3FD9-4682-95B8-62D3F9C3DFD1}">
      <text>
        <r>
          <rPr>
            <sz val="11"/>
            <color theme="1"/>
            <rFont val="Calibri"/>
            <family val="2"/>
            <scheme val="minor"/>
          </rPr>
          <t xml:space="preserve">2024-2025 CDCN: Primary campus CDCN where teacher was employed for the 2024-2025 school year. A 9-digit number assigned to each County-District Campus as an Identifier. If the educator taught at multiple campuses, please enter the campus numbers separated by a comma. If a teacher is centrally assigned, enter the school system CDN number followed by 999. (e.g., 057906999, 257833999). Ensure leading zeroes are included. 
</t>
        </r>
      </text>
    </comment>
    <comment ref="L1" authorId="0" shapeId="0" xr:uid="{74348E36-FD40-43B1-8030-E26D6F267BEC}">
      <text>
        <r>
          <rPr>
            <sz val="11"/>
            <color theme="1"/>
            <rFont val="Calibri"/>
            <family val="2"/>
            <scheme val="minor"/>
          </rPr>
          <t xml:space="preserve">2024-2025 Campus Name: Enter the name of the primary campus where the educator was employed for the 2024-2025 school year. The campus name should match the campus number. If no primary campus, enter "centrally assigned.” To ensure accurate campus names, use the directory file at https://tealprod.tea.state.tx.us/Tea.AskTed.Web/Forms/DownloadSite.aspx 
</t>
        </r>
      </text>
    </comment>
    <comment ref="M1" authorId="0" shapeId="0" xr:uid="{FC298252-4456-47F2-A426-744C8C22C9BF}">
      <text>
        <r>
          <rPr>
            <sz val="11"/>
            <color theme="1"/>
            <rFont val="Calibri"/>
            <family val="2"/>
            <scheme val="minor"/>
          </rPr>
          <t xml:space="preserve">Still employed by school system: Is the teacher still employed by the school system in a teaching role for the 2025-2026 school year? 
Select “Y” for Yes or “N” for No.
</t>
        </r>
      </text>
    </comment>
    <comment ref="N1" authorId="0" shapeId="0" xr:uid="{F00E02E6-7D90-41C5-AE63-059C88E86AC5}">
      <text>
        <r>
          <rPr>
            <b/>
            <sz val="9"/>
            <color rgb="FF000000"/>
            <rFont val="Tahoma"/>
            <family val="2"/>
          </rPr>
          <t xml:space="preserve">Eligible Teacher group: See Weighting tab. Each teacher must have a group/category 1-10. Each category must have the same student growth measure(s) and component weights.
</t>
        </r>
        <r>
          <rPr>
            <b/>
            <sz val="9"/>
            <color rgb="FF000000"/>
            <rFont val="Tahoma"/>
            <family val="2"/>
          </rPr>
          <t xml:space="preserve">Enter a number 1-10
</t>
        </r>
        <r>
          <rPr>
            <sz val="9"/>
            <color rgb="FF000000"/>
            <rFont val="Tahoma"/>
            <family val="2"/>
          </rPr>
          <t xml:space="preserve">
</t>
        </r>
      </text>
    </comment>
    <comment ref="O1" authorId="0" shapeId="0" xr:uid="{800FFDBC-BD6A-4801-BA35-92F3CA957258}">
      <text>
        <r>
          <rPr>
            <b/>
            <sz val="9"/>
            <color rgb="FF000000"/>
            <rFont val="Tahoma"/>
            <family val="2"/>
          </rPr>
          <t xml:space="preserve">Main Service ID(s) for Observation and Growth: Please list the 8-digit service ID for the main course/subject used for evaluating this teacher. Please limit the service ID to only the course(s) directly tied to the teacher’s observation and student growth data. If multiple service IDs must be included, please separate using a comma and do not list more than four. Ensure leading zeroes are included. </t>
        </r>
      </text>
    </comment>
    <comment ref="P1" authorId="0" shapeId="0" xr:uid="{7D104EAC-B06A-4E59-BE57-43DD234D1E3B}">
      <text>
        <r>
          <rPr>
            <b/>
            <sz val="9"/>
            <color rgb="FF000000"/>
            <rFont val="Tahoma"/>
            <family val="2"/>
          </rPr>
          <t>Main Content Area(s) for Observation and Growth: Enter the general content area/subject for observation and student growth. If you have multiple subjects, enter them separated by a comma (,). Math, Science, ELAR (English Language Arts), Social Studies, LOTE, Technology Applications, Physical Education, Fine Arts, Special Programs-specify, Other-specify</t>
        </r>
        <r>
          <rPr>
            <sz val="9"/>
            <color rgb="FF000000"/>
            <rFont val="Tahoma"/>
            <family val="2"/>
          </rPr>
          <t xml:space="preserve">
</t>
        </r>
      </text>
    </comment>
    <comment ref="Q1" authorId="0" shapeId="0" xr:uid="{B04C05C9-902A-4496-BAF8-E251F2881FF9}">
      <text>
        <r>
          <rPr>
            <b/>
            <sz val="9"/>
            <color rgb="FF000000"/>
            <rFont val="Tahoma"/>
            <family val="2"/>
          </rPr>
          <t>Main Grade Level(s) for Observation and Growth: Enter the grade level for the observation. For multiple grade-levels, enter them separated by a comma (,). e.g., Kindergarten, Pre-K, 1st, 2nd, 3rd, 4th, 5th, 6th, 7th, 8th, 9th, 10th, 11th, 12th, Not sure</t>
        </r>
        <r>
          <rPr>
            <sz val="9"/>
            <color rgb="FF000000"/>
            <rFont val="Tahoma"/>
            <family val="2"/>
          </rPr>
          <t xml:space="preserve">
</t>
        </r>
      </text>
    </comment>
    <comment ref="R1" authorId="0" shapeId="0" xr:uid="{3537C538-CE2E-4B79-995D-41F36058A86F}">
      <text>
        <r>
          <rPr>
            <sz val="11"/>
            <color theme="1"/>
            <rFont val="Calibri"/>
            <family val="2"/>
            <scheme val="minor"/>
          </rPr>
          <t xml:space="preserve">Appraiser/Rater Unique ID: A 10-digit Unique ID of the official appraiser for the 2024-2025 school year. 
</t>
        </r>
      </text>
    </comment>
    <comment ref="S1" authorId="0" shapeId="0" xr:uid="{8D8324A6-3052-4EB7-9C92-F866553CCBB1}">
      <text>
        <r>
          <rPr>
            <sz val="11"/>
            <color theme="1"/>
            <rFont val="Calibri"/>
            <family val="2"/>
            <scheme val="minor"/>
          </rPr>
          <t>First name of the appraiser: Enter the first name of the official appraiser for the 2024-2025 school year.</t>
        </r>
      </text>
    </comment>
    <comment ref="T1" authorId="0" shapeId="0" xr:uid="{7FEB6296-C4ED-42CD-835E-AFD2C66C6FE5}">
      <text>
        <r>
          <rPr>
            <sz val="11"/>
            <color theme="1"/>
            <rFont val="Calibri"/>
            <family val="2"/>
            <scheme val="minor"/>
          </rPr>
          <t xml:space="preserve">Last name of the appraiser: Enter the last name of the official appraiser for the 2024-2025 school year.
</t>
        </r>
      </text>
    </comment>
    <comment ref="U1" authorId="0" shapeId="0" xr:uid="{135F9B7C-611C-45B0-9A80-D7B4C139E31E}">
      <text>
        <r>
          <rPr>
            <b/>
            <sz val="9"/>
            <color rgb="FF000000"/>
            <rFont val="Tahoma"/>
            <family val="2"/>
          </rPr>
          <t>Percentage of Students Who Met or Exceeded Expected Growth: Enter the percentage score (Ex: 63%) of the teacher's students who met or exceeded expected growth. If using multiple growth measures, calculate one final growth score and outline process in District Information tab. Do not include decimal points.</t>
        </r>
        <r>
          <rPr>
            <sz val="9"/>
            <color rgb="FF000000"/>
            <rFont val="Tahoma"/>
            <family val="2"/>
          </rPr>
          <t xml:space="preserve">
</t>
        </r>
      </text>
    </comment>
    <comment ref="V1" authorId="0" shapeId="0" xr:uid="{4271AE69-2870-40F8-B923-D376AD45740C}">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r>
          <rPr>
            <sz val="9"/>
            <color rgb="FF000000"/>
            <rFont val="Tahoma"/>
            <family val="2"/>
          </rPr>
          <t xml:space="preserve">
</t>
        </r>
      </text>
    </comment>
    <comment ref="W1" authorId="0" shapeId="0" xr:uid="{F144E748-D493-4098-9591-A895DC6D1608}">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text>
    </comment>
    <comment ref="X1" authorId="0" shapeId="0" xr:uid="{89E5B8AB-2095-41A2-A409-83073A2FD9F5}">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Y1" authorId="0" shapeId="0" xr:uid="{44A5A570-42AD-4757-B992-E8BBB7ACCC30}">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text>
    </comment>
    <comment ref="Z1" authorId="0" shapeId="0" xr:uid="{48E9A62B-9DAD-40D9-93B0-19D01585654A}">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AA1" authorId="0" shapeId="0" xr:uid="{A4013454-29CE-46CB-95EF-3F26861698ED}">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AB1" authorId="0" shapeId="0" xr:uid="{45F86851-BCE1-40D9-92C3-793879C2918E}">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r>
          <rPr>
            <sz val="9"/>
            <color rgb="FF000000"/>
            <rFont val="Tahoma"/>
            <family val="2"/>
          </rPr>
          <t xml:space="preserve">
</t>
        </r>
      </text>
    </comment>
    <comment ref="AC1" authorId="0" shapeId="0" xr:uid="{6BA56117-4BAC-43C2-909B-791478DFED04}">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AD1" authorId="0" shapeId="0" xr:uid="{A0DF6E35-E9CC-4B7D-948C-B9C05B0B00B0}">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E1" authorId="0" shapeId="0" xr:uid="{72CA16DB-0F64-4E11-8043-A36592E8875A}">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F1" authorId="0" shapeId="0" xr:uid="{9E7008D7-09DC-4F65-9433-BB8894EDD86C}">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G1" authorId="0" shapeId="0" xr:uid="{48948FF0-16B2-4D74-A205-B4E71A5966EF}">
      <text>
        <r>
          <rPr>
            <b/>
            <sz val="9"/>
            <color indexed="81"/>
            <rFont val="Tahoma"/>
            <family val="2"/>
          </rPr>
          <t xml:space="preserve">Enter a numerical rating for each indicator. Decimals are allowed. If the district conducted multiple observations, calculate one rating per dimension and explain calculations in the District Information tab.
</t>
        </r>
        <r>
          <rPr>
            <sz val="9"/>
            <color indexed="81"/>
            <rFont val="Tahoma"/>
            <family val="2"/>
          </rPr>
          <t xml:space="preserve">
</t>
        </r>
      </text>
    </comment>
    <comment ref="AH1" authorId="0" shapeId="0" xr:uid="{011D2D1C-218F-4818-A306-87002485A3B9}">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<sst xmlns="http://schemas.openxmlformats.org/spreadsheetml/2006/main" count="6383" uniqueCount="3103">
  <si>
    <t>TEACHER INCENTIVE ALLOTMENT 
 2025 Data Submission Template</t>
  </si>
  <si>
    <t>Instructions</t>
  </si>
  <si>
    <r>
      <rPr>
        <sz val="14"/>
        <color rgb="FF000000"/>
        <rFont val="Calibri"/>
        <family val="2"/>
        <scheme val="minor"/>
      </rPr>
      <t>Please ensure that the Data Entry tab in the Excel file is complete before submitting data.</t>
    </r>
    <r>
      <rPr>
        <sz val="14"/>
        <color rgb="FFDE3B21"/>
        <rFont val="Calibri"/>
        <family val="2"/>
        <scheme val="minor"/>
      </rPr>
      <t xml:space="preserve"> Do not submit an empty Data Entry tab as it will be sent back to you to resubmit.</t>
    </r>
    <r>
      <rPr>
        <b/>
        <sz val="14"/>
        <color rgb="FFDE3B21"/>
        <rFont val="Calibri"/>
        <family val="2"/>
        <scheme val="minor"/>
      </rPr>
      <t xml:space="preserve"> Do NOT add, hide, or delete any columns or rows </t>
    </r>
    <r>
      <rPr>
        <sz val="14"/>
        <color rgb="FFDE3B21"/>
        <rFont val="Calibri"/>
        <family val="2"/>
        <scheme val="minor"/>
      </rPr>
      <t xml:space="preserve">in this file.  Such changes may corrupt your file.
</t>
    </r>
    <r>
      <rPr>
        <sz val="14"/>
        <color rgb="FF000000"/>
        <rFont val="Calibri"/>
        <family val="2"/>
        <scheme val="minor"/>
      </rPr>
      <t xml:space="preserve">
</t>
    </r>
    <r>
      <rPr>
        <b/>
        <sz val="16"/>
        <color rgb="FF000000"/>
        <rFont val="Calibri"/>
        <family val="2"/>
        <scheme val="minor"/>
      </rPr>
      <t xml:space="preserve">1. DISTRICT INFORMATION TAB (PLANNING PURPOSES ONLY)
</t>
    </r>
    <r>
      <rPr>
        <sz val="14"/>
        <color rgb="FF000000"/>
        <rFont val="Calibri"/>
        <family val="2"/>
        <scheme val="minor"/>
      </rPr>
      <t xml:space="preserve">This tab is for planning purposes only. You will complete your District Information on the TIA Data Submission Portal. You do NOT need to complete this tab of the excel file. 
</t>
    </r>
    <r>
      <rPr>
        <b/>
        <sz val="16"/>
        <color rgb="FF000000"/>
        <rFont val="Calibri"/>
        <family val="2"/>
        <scheme val="minor"/>
      </rPr>
      <t xml:space="preserve">2. WEIGHTING TAB (PLANNING PURPOSES ONLY)
</t>
    </r>
    <r>
      <rPr>
        <sz val="14"/>
        <color rgb="FF000000"/>
        <rFont val="Calibri"/>
        <family val="2"/>
        <scheme val="minor"/>
      </rPr>
      <t xml:space="preserve">This tab is for planning purposes only. You will confirm your Weighting tab is in accordance with your system application on the TIA Data Submission Portal. You do NOT need to complete this tab of the excel file. School systems may combine teaching assignments into a single category if using the same weighting and student growth measures. For a list of other allowable modifications, please refer to the Data Submission webpage. 
</t>
    </r>
    <r>
      <rPr>
        <b/>
        <sz val="16"/>
        <color rgb="FF000000"/>
        <rFont val="Calibri"/>
        <family val="2"/>
        <scheme val="minor"/>
      </rPr>
      <t xml:space="preserve">3. DATA ENTRY TAB
</t>
    </r>
    <r>
      <rPr>
        <sz val="14"/>
        <color rgb="FF000000"/>
        <rFont val="Calibri"/>
        <family val="2"/>
        <scheme val="minor"/>
      </rPr>
      <t>Enter complete data for all teachers in eligible teaching assignments during the 2024-2025 school year. Include teachers who are no longer employed by the district or who have moved out of a teaching role. Do not include teachers who have missing observation or student growth data. Please provide an explanation for any missing or added teachers in questions 8 and 9, located in the Teacher Discrepancy section on the District Information tab in the portal. Remove the first row of sample data and ensure no columns have been moved or deleted.
Definitions for each column on the Data Entry tab are in the table below. Please follow the instructions carefully to avoid errors. A notation of ** indicates a required field.</t>
    </r>
  </si>
  <si>
    <t>Data Entry Columns</t>
  </si>
  <si>
    <t>Description and Guidance</t>
  </si>
  <si>
    <t>A. CDN**</t>
  </si>
  <si>
    <t>School System County-District Number: A 6-digit number assigned to each County-District as an Identifier. Please enter numbers only and character length less than or equal to 6 digits, formatted as text. (e.g., 001902, 012905). Ensure that leading zeroes are included.</t>
  </si>
  <si>
    <t>B. School system's name**</t>
  </si>
  <si>
    <t xml:space="preserve">School system's name.  
Note, for charter school systems or 1882 partners designating teachers working at a partner school system campus(es), include the name of the school system, followed by the designating charter partner. Example: Flower ISD, Scholastic Prep Charter. </t>
  </si>
  <si>
    <t>C. Local ID (Optional, for school system use only)</t>
  </si>
  <si>
    <t xml:space="preserve">Local school system ID for each teacher. If the local ID is the teacher’s Social Security number (SSN), please delete/clear all data from the column prior to submission. DO NOT DELETE THE COLUMN. </t>
  </si>
  <si>
    <t>D. Unique ID of the educator**</t>
  </si>
  <si>
    <t xml:space="preserve">A 10-digit number assigned to educators through the TSDS Unique-ID application, Called "Texas Unique ID" or "Staff_Uniq_ID". Please enter numbers only and character length equal to 10 digits, formatted as text. (e.g., 1234567890, 9876543210).  </t>
  </si>
  <si>
    <t>E. TEA ID of the educator**</t>
  </si>
  <si>
    <r>
      <rPr>
        <sz val="11"/>
        <color rgb="FF000000"/>
        <rFont val="Calibri"/>
        <family val="2"/>
        <scheme val="minor"/>
      </rPr>
      <t xml:space="preserve">A number assigned to educators by TEA, also known as TEA Test ID. TEA ID will be included on the Staff Reported in Eligible Teaching Assignment List provided by the TIA Team. For any teachers not included in the provided list, school systems must look up the TEA ID to include it. TEA ID can be found through an ECOS file transfer upload (will download). (See FAQs). Please enter numbers only and character length less than or equal to 7 digits, formatted as text. (e.g., 1234567, 7654321). 
</t>
    </r>
    <r>
      <rPr>
        <b/>
        <sz val="11"/>
        <color rgb="FF000000"/>
        <rFont val="Calibri"/>
        <family val="2"/>
        <scheme val="minor"/>
      </rPr>
      <t>If the educator does not have a TEA ID, please use 0.</t>
    </r>
  </si>
  <si>
    <t>F. Date of birth of the educator**</t>
  </si>
  <si>
    <t>Enter date in the format: MM/DD/YYYY (Cell Format: Short Date).</t>
  </si>
  <si>
    <t>G. First name of the educator**</t>
  </si>
  <si>
    <t xml:space="preserve">Enter the first name of the educator. </t>
  </si>
  <si>
    <t>H. Middle name (optional)</t>
  </si>
  <si>
    <t xml:space="preserve">Enter the middle name of the educator, if any. </t>
  </si>
  <si>
    <t>I. Last name of the educator**</t>
  </si>
  <si>
    <t>Enter the last name of the educator.</t>
  </si>
  <si>
    <t>J. Proposed designation level (New or higher only) **</t>
  </si>
  <si>
    <r>
      <rPr>
        <sz val="11"/>
        <color rgb="FF000000"/>
        <rFont val="Calibri"/>
        <family val="2"/>
        <scheme val="minor"/>
      </rPr>
      <t xml:space="preserve">Select from the list of options. (Master, Exemplary, Recognized, No designation). 
For teachers with an existing school system-issued Teacher Incentive Allotment designation who have not qualified for a higher designation based on 2024-2025 data, select “No designation.” </t>
    </r>
    <r>
      <rPr>
        <b/>
        <sz val="11"/>
        <color rgb="FF000000"/>
        <rFont val="Calibri"/>
        <family val="2"/>
        <scheme val="minor"/>
      </rPr>
      <t>No action is required to maintain an existing designation; selecting "No designation" will not affect the teacher's current designation status.</t>
    </r>
  </si>
  <si>
    <t>K. 2024-2025 CDCN**</t>
  </si>
  <si>
    <t>CDCN is the 9-digit number assigned to each County-District Campus as an identifier. Enter the primary campus CDCN where teacher was employed for the 2024-2025 school year. If the educator taught at multiple campuses, enter the campus numbers separated by a comma. If a teacher is centrally assigned, enter the school system CDN number followed by 999. (e.g., 057906999, 257833999). Ensure leading zeroes are included.</t>
  </si>
  <si>
    <t>L. 2024-2025 Campus name**</t>
  </si>
  <si>
    <t>Enter the name of the primary campus where the educator was employed for the 2024-2025 school year. The campus name should match the campus number. If no primary campus, enter "centrally assigned.” 
To ensure accurate campus names, download the directory file here.</t>
  </si>
  <si>
    <t>M. Still employed by school system **</t>
  </si>
  <si>
    <t>Is the teacher still employed by the school system in a teaching role for the 2025-2026 school year?  
Select “Y” for Yes or “N” for No.</t>
  </si>
  <si>
    <t>N. Eligible teacher group**</t>
  </si>
  <si>
    <t>See Weighting tab. Each teacher must have a group/category 1-10. Each category must have the same student growth measure(s) and component weights. 
Enter a number 1-10.</t>
  </si>
  <si>
    <t>O. Main service ID(s) for observation and growth**</t>
  </si>
  <si>
    <t>List the 8-digit service ID for the main course/subject used for evaluating this teacher. Please limit the service ID to only the course(s) directly tied to the teacher’s observation and student growth data. If multiple service IDs must be included, separate using a comma and do not list more than four. Ensure leading zeroes are included and that the column is formatted as text.</t>
  </si>
  <si>
    <t>P. Main content area(s) for observation and growth**</t>
  </si>
  <si>
    <t>Enter the general content area/subject for observation and student growth. If multiple subjects, enter them separated by a comma. (e.g., Math, Science, English Language Arts, Social Studies, Language Other than English, Technology Applications, Physical Education, Fine Arts, Special Programs-specify, Other-specify)</t>
  </si>
  <si>
    <t>Q. Main grade level(s) for observation and growth**</t>
  </si>
  <si>
    <t xml:space="preserve">Enter the grade level for observation. For multiple grade-levels, enter them separated by a comma. (e.g., Kindergarten, Pre-K, 1st, 2nd, 3rd, 4th, 5th, 6th, 7th, 8th, 9th, 10th, 11th, 12th) </t>
  </si>
  <si>
    <t>R. Appraiser/Rater Unique ID**</t>
  </si>
  <si>
    <t>Enter the 10-digit Unique ID of the official appraiser for the 2024-2025 school year.</t>
  </si>
  <si>
    <t>S. First name of the appraiser (optional)</t>
  </si>
  <si>
    <t>Enter the first name of the official appraiser for the 2024-2025 school year.</t>
  </si>
  <si>
    <t>T. Last name of the appraiser (optional)</t>
  </si>
  <si>
    <t>Enter the last name of the official appraiser for the 2024-2025 school year.</t>
  </si>
  <si>
    <t>U. Percentage of students who met or exceeded expected growth**</t>
  </si>
  <si>
    <t xml:space="preserve">Enter the percentage score (e.g., 63%) of the teacher's students who met or exceeded expected growth. If using multiple growth measures, calculate one final growth score and outline process in District Information tab. Do not include decimal points. </t>
  </si>
  <si>
    <r>
      <t xml:space="preserve">Enter a numerical rating for each dimension in accordance with your approved rubric. Decimals are allowed. Districts using a locally developed rubric must email tia@ttu.edu for a customized data file. If the district conducted multiple observations, calculate one rating per dimension and explain calculations in the District Information tab.  
</t>
    </r>
    <r>
      <rPr>
        <b/>
        <sz val="11"/>
        <color theme="1"/>
        <rFont val="Calibri"/>
        <family val="2"/>
        <scheme val="minor"/>
      </rPr>
      <t>Note, for districts using rubrics other than T-TESS, teachers must meet relevant proficiency markers to earn a designation.</t>
    </r>
  </si>
  <si>
    <t>TEACHER INCENTIVE ALLOTMENT 
Data Submission 
District Information Tab</t>
  </si>
  <si>
    <t>PLANNING PURPOSES ONLY</t>
  </si>
  <si>
    <t>DISTRICT CONTACT INFORMATION</t>
  </si>
  <si>
    <t>ESC REGION-SERVED (select from drop down):</t>
  </si>
  <si>
    <t>SCHOOL SYSTEM NAME AND NUMBER (select from drop down):</t>
  </si>
  <si>
    <t>Are you an 1882 partner or applying on behalf of an 1882 partner (Select Yes/No)</t>
  </si>
  <si>
    <t>Name of 1882 Partnership, if applicable</t>
  </si>
  <si>
    <t>Do you currently use a technical assistance provider?</t>
  </si>
  <si>
    <t>Name of technical assistance provider:</t>
  </si>
  <si>
    <t>Phone:</t>
  </si>
  <si>
    <t>Email:</t>
  </si>
  <si>
    <t>Describe the process by which the district and the technical assistance provider worked together to develop the school system's local designation system. Please specify the role of the district and the role of the technical assistance provider.</t>
  </si>
  <si>
    <t>NAME OF PERSON COMPLETING THE TIA APPLICATION:</t>
  </si>
  <si>
    <t>POSITION:</t>
  </si>
  <si>
    <t>PHONE:</t>
  </si>
  <si>
    <t>EXTENSION:</t>
  </si>
  <si>
    <t>E-MAIL:</t>
  </si>
  <si>
    <t>BACKUP CONTACT PERSON:</t>
  </si>
  <si>
    <t>SUPPLEMENTAL SYSTEM INFORMATION</t>
  </si>
  <si>
    <t>Please respond to all questions below:</t>
  </si>
  <si>
    <t>1. For the student growth variable, describe how the school system calculated the percentage of students who met/exceeded expected growth.</t>
  </si>
  <si>
    <t>DO NOT LEAVE BLANK IN PORTAL</t>
  </si>
  <si>
    <t xml:space="preserve">2. Does your school system use STAAR for any Teacher Category?  If yes, please select which STAAR method your school system used to calculate expected growth targets from the dropdown on the right. If no, select NA. </t>
  </si>
  <si>
    <t>3. If your school system uses STAAR for any Teacher Category, describe in more detail how you set expected growth targets for those categories in the space on the right. If not applicable, type in "NA."</t>
  </si>
  <si>
    <t>4. If the school system conducted multiple scored observations, how was the final score determined for each dimension?</t>
  </si>
  <si>
    <t>5. What process did the school system use to determine which teachers would be designated (i.e. points model, straight performance standards)?  If additional criteria were used outside of growth and observation scores, describe how those making designation decisions used this information.</t>
  </si>
  <si>
    <t>6. Specify any unique local eligibility requirements for teachers and/or campuses (e.g., years of service in the school system, mentoring, attendance).</t>
  </si>
  <si>
    <r>
      <rPr>
        <sz val="11"/>
        <color rgb="FFFFFFFF"/>
        <rFont val="Calibri"/>
        <family val="2"/>
      </rPr>
      <t xml:space="preserve">7. What changes were made, if any, to the organization of eligible teacher categories and/or component weighting when compared to your approved system application? </t>
    </r>
    <r>
      <rPr>
        <i/>
        <sz val="11"/>
        <color rgb="FFFFFFFF"/>
        <rFont val="Calibri"/>
        <family val="2"/>
      </rPr>
      <t>Please refer to the Data Submission webpage for a list of allowable modifications.</t>
    </r>
  </si>
  <si>
    <t>Teacher Discrepancy Section:</t>
  </si>
  <si>
    <r>
      <rPr>
        <sz val="11"/>
        <color rgb="FF000000"/>
        <rFont val="Calibri"/>
        <family val="2"/>
        <scheme val="minor"/>
      </rPr>
      <t xml:space="preserve">If applicable, please select a reason from the drop down below for any discrepancies between the number of teachers listed in the TEA-provided Staff Reported in Eligible Teaching Assignments List and the number of teachers reported by the school system on the Data Entry tab. This includes: 
   •   A teacher on the TEA-provided Staff Reported in Eligible Teaching Assignments List is missing from the data entry tab (various reasons listed in dropdown menu) 
   •   An eligible teacher not on the TEA-provided Staff Reported in Eligible Teaching Assignments List is added to the data entry tab (note in dropdown list) 
Include the number of teachers each reason affects (numerical values only) in the middle column and explain any additional context around why those teachers are missing or added in the Additional Context column. 
</t>
    </r>
    <r>
      <rPr>
        <b/>
        <sz val="11"/>
        <color rgb="FF000000"/>
        <rFont val="Calibri"/>
        <family val="2"/>
        <scheme val="minor"/>
      </rPr>
      <t xml:space="preserve">
Dropdown definitions: 
</t>
    </r>
    <r>
      <rPr>
        <u/>
        <sz val="11"/>
        <color rgb="FF000000"/>
        <rFont val="Calibri"/>
        <family val="2"/>
        <scheme val="minor"/>
      </rPr>
      <t>Teacher left early and does not have EOY Growth Measure:</t>
    </r>
    <r>
      <rPr>
        <sz val="11"/>
        <color rgb="FF000000"/>
        <rFont val="Calibri"/>
        <family val="2"/>
        <scheme val="minor"/>
      </rPr>
      <t xml:space="preserve"> When a teacher leaves before EOY assessments are given and no growth can be calculated. 
</t>
    </r>
    <r>
      <rPr>
        <u/>
        <sz val="11"/>
        <color rgb="FF000000"/>
        <rFont val="Calibri"/>
        <family val="2"/>
        <scheme val="minor"/>
      </rPr>
      <t>Teacher joined late and does not have BOY Growth Measure:</t>
    </r>
    <r>
      <rPr>
        <sz val="11"/>
        <color rgb="FF000000"/>
        <rFont val="Calibri"/>
        <family val="2"/>
        <scheme val="minor"/>
      </rPr>
      <t xml:space="preserve"> When a teacher started the school year late and has no BOY data to calculate growth. 
</t>
    </r>
    <r>
      <rPr>
        <u/>
        <sz val="11"/>
        <color rgb="FF000000"/>
        <rFont val="Calibri"/>
        <family val="2"/>
        <scheme val="minor"/>
      </rPr>
      <t>Assessment data not available:</t>
    </r>
    <r>
      <rPr>
        <sz val="11"/>
        <color rgb="FF000000"/>
        <rFont val="Calibri"/>
        <family val="2"/>
        <scheme val="minor"/>
      </rPr>
      <t xml:space="preserve"> Teacher failed to administer or complete student growth measure requirements. 
</t>
    </r>
    <r>
      <rPr>
        <u/>
        <sz val="11"/>
        <color rgb="FF000000"/>
        <rFont val="Calibri"/>
        <family val="2"/>
        <scheme val="minor"/>
      </rPr>
      <t>Small class size:</t>
    </r>
    <r>
      <rPr>
        <sz val="11"/>
        <color rgb="FF000000"/>
        <rFont val="Calibri"/>
        <family val="2"/>
        <scheme val="minor"/>
      </rPr>
      <t xml:space="preserve"> The number of students is too small to calculate a reliable student growth score. 
</t>
    </r>
    <r>
      <rPr>
        <u/>
        <sz val="11"/>
        <color rgb="FF000000"/>
        <rFont val="Calibri"/>
        <family val="2"/>
        <scheme val="minor"/>
      </rPr>
      <t>Student roster issues:</t>
    </r>
    <r>
      <rPr>
        <sz val="11"/>
        <color rgb="FF000000"/>
        <rFont val="Calibri"/>
        <family val="2"/>
        <scheme val="minor"/>
      </rPr>
      <t xml:space="preserve"> Teacher's assignment or student group shifted mid-year.
</t>
    </r>
    <r>
      <rPr>
        <u/>
        <sz val="11"/>
        <color rgb="FF000000"/>
        <rFont val="Calibri"/>
        <family val="2"/>
        <scheme val="minor"/>
      </rPr>
      <t>Other data irregularity:</t>
    </r>
    <r>
      <rPr>
        <sz val="11"/>
        <color rgb="FF000000"/>
        <rFont val="Calibri"/>
        <family val="2"/>
        <scheme val="minor"/>
      </rPr>
      <t xml:space="preserve"> Please provide explanation in the Additional Information section. 
</t>
    </r>
    <r>
      <rPr>
        <u/>
        <sz val="11"/>
        <color rgb="FF000000"/>
        <rFont val="Calibri"/>
        <family val="2"/>
        <scheme val="minor"/>
      </rPr>
      <t>Teacher not in Eligible Teaching Assignment:</t>
    </r>
    <r>
      <rPr>
        <sz val="11"/>
        <color rgb="FF000000"/>
        <rFont val="Calibri"/>
        <family val="2"/>
        <scheme val="minor"/>
      </rPr>
      <t xml:space="preserve"> Teacher was listed on the Staff Reported in Eligible Teaching Assignments List but did not actually teach an eligible teaching assignment or was coded incorrectly in PEIMS. (provide additional context) 
</t>
    </r>
    <r>
      <rPr>
        <u/>
        <sz val="11"/>
        <color rgb="FF000000"/>
        <rFont val="Calibri"/>
        <family val="2"/>
        <scheme val="minor"/>
      </rPr>
      <t>Added teacher not listed in Staff Reported in Eligible Teaching Assignments List:</t>
    </r>
    <r>
      <rPr>
        <sz val="11"/>
        <color rgb="FF000000"/>
        <rFont val="Calibri"/>
        <family val="2"/>
        <scheme val="minor"/>
      </rPr>
      <t xml:space="preserve"> Teacher was in an eligible teaching assignment but was not listed in the Staff Reported in Eligible Teaching Assignments List.
</t>
    </r>
    <r>
      <rPr>
        <u/>
        <sz val="11"/>
        <color rgb="FF000000"/>
        <rFont val="Calibri"/>
        <family val="2"/>
        <scheme val="minor"/>
      </rPr>
      <t>No observation given:</t>
    </r>
    <r>
      <rPr>
        <sz val="11"/>
        <color rgb="FF000000"/>
        <rFont val="Calibri"/>
        <family val="2"/>
        <scheme val="minor"/>
      </rPr>
      <t xml:space="preserve"> Teacher did not receive a formal observation during the school year. 
</t>
    </r>
    <r>
      <rPr>
        <u/>
        <sz val="11"/>
        <color rgb="FF000000"/>
        <rFont val="Calibri"/>
        <family val="2"/>
        <scheme val="minor"/>
      </rPr>
      <t>Other:</t>
    </r>
    <r>
      <rPr>
        <sz val="11"/>
        <color rgb="FF000000"/>
        <rFont val="Calibri"/>
        <family val="2"/>
        <scheme val="minor"/>
      </rPr>
      <t xml:space="preserve"> List any other reason for discrepancies.
</t>
    </r>
    <r>
      <rPr>
        <i/>
        <sz val="11"/>
        <color rgb="FF000000"/>
        <rFont val="Calibri"/>
        <family val="2"/>
        <scheme val="minor"/>
      </rPr>
      <t xml:space="preserve">Failure to provide additional context will result in a request for resubmission of your school system's data file. </t>
    </r>
  </si>
  <si>
    <t>8. Reasons for Discrepancies (Select from Dropdown)</t>
  </si>
  <si>
    <t># of Teachers (Please enter numerical values only)</t>
  </si>
  <si>
    <t>Additional Context</t>
  </si>
  <si>
    <t>9. Additional Information (Optional): Use the space below if you wish to provide any additional information about the school system's data submission file including additional rationale for any teachers that were missing or added to the file.</t>
  </si>
  <si>
    <t>TEACHER INCENTIVE ALLOTMENT
 DATA SUBMISSION
 Weighting Tab</t>
  </si>
  <si>
    <t>SYSTEM WEIGHTING</t>
  </si>
  <si>
    <t>(*Required in portal)</t>
  </si>
  <si>
    <t>Description of Eligble Teacher Category. Describe all eligible teaching assignments listed for this category.</t>
  </si>
  <si>
    <t>Teacher Observation</t>
  </si>
  <si>
    <t>Student Growth Measures</t>
  </si>
  <si>
    <t>Optional Components</t>
  </si>
  <si>
    <t>Started</t>
  </si>
  <si>
    <t>SLO:
A body of evidence of student work aligned to a foundational skill of the course</t>
  </si>
  <si>
    <t xml:space="preserve">PORTFOLIOS:
A collection of completed artifacts that demonstrates student proficiency using a skill progression rubric </t>
  </si>
  <si>
    <t>VALUE-ADDED-MEASURES:
A statistical analysis of students’ current and historical testing data on a nationally normed or criterion referenced test</t>
  </si>
  <si>
    <t xml:space="preserve">PRE-TEST-POST-TEST:
A 3rd party or district-created assessment that compares student performance at the beginning of the year to student performance at the end of year to measure growth. (e.g. STAAR Transition Tables, NWEA MAP, Renaissance STAR, iStation, TX KEA, AP exams, etc.) </t>
  </si>
  <si>
    <t>*</t>
  </si>
  <si>
    <t>Category</t>
  </si>
  <si>
    <t>Description:</t>
  </si>
  <si>
    <t>Rubric (Select One)</t>
  </si>
  <si>
    <t>Growth Measure (Select all that apply)</t>
  </si>
  <si>
    <t>Optional Component Type (Select all that apply)</t>
  </si>
  <si>
    <t>SLOs</t>
  </si>
  <si>
    <t>Family Survey</t>
  </si>
  <si>
    <t>SLOs Overall</t>
  </si>
  <si>
    <t>Portfolios</t>
  </si>
  <si>
    <t>Student Survey</t>
  </si>
  <si>
    <t>Portfolios Overall</t>
  </si>
  <si>
    <t>Pre-Test (Select from Drop Down)</t>
  </si>
  <si>
    <t>Who sets expected growth targets? (Select from Drop Downs)</t>
  </si>
  <si>
    <t>Post-Test (Select from Drop Down)</t>
  </si>
  <si>
    <t>VAM</t>
  </si>
  <si>
    <t>Other Optional Component</t>
  </si>
  <si>
    <t>VAM Overall</t>
  </si>
  <si>
    <t>Other Optional Component Description</t>
  </si>
  <si>
    <t>PTPT</t>
  </si>
  <si>
    <t>Any optional component</t>
  </si>
  <si>
    <t>PTPT Overall</t>
  </si>
  <si>
    <t>Weight</t>
  </si>
  <si>
    <t>Total Weight</t>
  </si>
  <si>
    <t>Family Survey Overall</t>
  </si>
  <si>
    <t>Student Survey Overall</t>
  </si>
  <si>
    <t>Error Percentages do not add to 100%</t>
  </si>
  <si>
    <t>Assessment Used</t>
  </si>
  <si>
    <t>Any Optional Component</t>
  </si>
  <si>
    <t>Tejas Lee</t>
  </si>
  <si>
    <t>CDN1a</t>
  </si>
  <si>
    <t>CDN1b</t>
  </si>
  <si>
    <t>CDN1c</t>
  </si>
  <si>
    <t>Dist_name</t>
  </si>
  <si>
    <t>CDN</t>
  </si>
  <si>
    <t>T-TESS</t>
  </si>
  <si>
    <t>Marzano</t>
  </si>
  <si>
    <t>Danielson</t>
  </si>
  <si>
    <t>NIET TAP</t>
  </si>
  <si>
    <t>District-created rubric/other</t>
  </si>
  <si>
    <t>STAAR</t>
  </si>
  <si>
    <t>Circle</t>
  </si>
  <si>
    <t>NWEA_MAP</t>
  </si>
  <si>
    <t>Ren_STAR</t>
  </si>
  <si>
    <t>District_Created</t>
  </si>
  <si>
    <t>Tx_KEA</t>
  </si>
  <si>
    <t>mClass</t>
  </si>
  <si>
    <t>TPRI</t>
  </si>
  <si>
    <t>Tejas_Lee</t>
  </si>
  <si>
    <t>iStation</t>
  </si>
  <si>
    <t>iReady</t>
  </si>
  <si>
    <t>Industry_Certification_Exams</t>
  </si>
  <si>
    <t>Other</t>
  </si>
  <si>
    <t>TELPAS</t>
  </si>
  <si>
    <t>AP_Exams</t>
  </si>
  <si>
    <t>Precision_Exams</t>
  </si>
  <si>
    <t>Multiple_3rd_party_and_District_Created</t>
  </si>
  <si>
    <t>Multiple_3rd_party_and_STAAR</t>
  </si>
  <si>
    <t>Multiple_District_Created_and_STAAR</t>
  </si>
  <si>
    <t>Multiple_3rd_party_District_Created_and_STAAR</t>
  </si>
  <si>
    <t>MM_Open_T_Flag</t>
  </si>
  <si>
    <t>Family_Survey_Overall</t>
  </si>
  <si>
    <t>Student_Survey_Overall</t>
  </si>
  <si>
    <t>Other_Optional_Component</t>
  </si>
  <si>
    <t>Any_Optional_Component</t>
  </si>
  <si>
    <t>False_Neg_PTPT</t>
  </si>
  <si>
    <t>Title</t>
  </si>
  <si>
    <t>Contents</t>
  </si>
  <si>
    <t>Reasons for Missing Teachers (Select from Dropdown)</t>
  </si>
  <si>
    <t># of Teachers (Note, you may be asked to provide names)</t>
  </si>
  <si>
    <t>CDN**</t>
  </si>
  <si>
    <t>School System Name**</t>
  </si>
  <si>
    <t>Local ID (Optional)</t>
  </si>
  <si>
    <t>Unique ID of the educator **</t>
  </si>
  <si>
    <t>TEA ID of the educator **</t>
  </si>
  <si>
    <t>DOB**</t>
  </si>
  <si>
    <t>First name of the educator **</t>
  </si>
  <si>
    <t>Middle name of the educator</t>
  </si>
  <si>
    <t>Last name of the educator **</t>
  </si>
  <si>
    <t>Proposed Designation Level (New or Higher only)**</t>
  </si>
  <si>
    <t>2024-2025 CDCN**</t>
  </si>
  <si>
    <t>2024-2025 Campus Name**</t>
  </si>
  <si>
    <t xml:space="preserve">Still employed by school system ** </t>
  </si>
  <si>
    <t>Eligible Teacher group **</t>
  </si>
  <si>
    <t>Main Service ID(s) for Observation and Growth **</t>
  </si>
  <si>
    <t>Main Content Area(s) for Observation and Growth **</t>
  </si>
  <si>
    <t>Main Grade Level(s) for Observation and Growth **</t>
  </si>
  <si>
    <t xml:space="preserve">Appraiser/Rater Unique ID **  </t>
  </si>
  <si>
    <t xml:space="preserve">First name of the appraiser </t>
  </si>
  <si>
    <t>Last name of the appraiser</t>
  </si>
  <si>
    <t>Percentage of Students Who Met or Exceeded Expected Growth **</t>
  </si>
  <si>
    <t>227901</t>
  </si>
  <si>
    <t>Flower ISD</t>
  </si>
  <si>
    <t>John</t>
  </si>
  <si>
    <t>Doe</t>
  </si>
  <si>
    <t>No designation</t>
  </si>
  <si>
    <t>227901044</t>
  </si>
  <si>
    <t>Kealing</t>
  </si>
  <si>
    <t>Y</t>
  </si>
  <si>
    <t>01234567</t>
  </si>
  <si>
    <t>Math</t>
  </si>
  <si>
    <t>1st</t>
  </si>
  <si>
    <t>Test First</t>
  </si>
  <si>
    <t>Test Last</t>
  </si>
  <si>
    <t>Categories</t>
  </si>
  <si>
    <t>Percentage_Sum</t>
  </si>
  <si>
    <t>Percentage_Sum_Flag</t>
  </si>
  <si>
    <t>High_Flag</t>
  </si>
  <si>
    <t>Low_Flag</t>
  </si>
  <si>
    <t>Category 1</t>
  </si>
  <si>
    <t>Category 2</t>
  </si>
  <si>
    <t>Category 3</t>
  </si>
  <si>
    <t>Category 4</t>
  </si>
  <si>
    <t>Category 5</t>
  </si>
  <si>
    <t>Category 6</t>
  </si>
  <si>
    <t>Category 7</t>
  </si>
  <si>
    <t>Category 8</t>
  </si>
  <si>
    <t>Category 9</t>
  </si>
  <si>
    <t>Category  10</t>
  </si>
  <si>
    <t>Category  11</t>
  </si>
  <si>
    <t>Category  12</t>
  </si>
  <si>
    <t>Category  13</t>
  </si>
  <si>
    <t>Category  14</t>
  </si>
  <si>
    <t>Category  15</t>
  </si>
  <si>
    <t>Null First Cell District Info</t>
  </si>
  <si>
    <t>Rubric set to 100% Weight</t>
  </si>
  <si>
    <t>Rubric set to 0% Weight</t>
  </si>
  <si>
    <t>Invalid Sum Weight</t>
  </si>
  <si>
    <t>RC_A2</t>
  </si>
  <si>
    <t>Weighting Tab Started</t>
  </si>
  <si>
    <t>Type_PTPT</t>
  </si>
  <si>
    <t>Drop_Down_Option</t>
  </si>
  <si>
    <t>Previous year STAAR result</t>
  </si>
  <si>
    <t>STAAR Released</t>
  </si>
  <si>
    <t>End of Year STAAR Result</t>
  </si>
  <si>
    <t>NWEA MAP</t>
  </si>
  <si>
    <t>Renaissance STAR</t>
  </si>
  <si>
    <t>District Created</t>
  </si>
  <si>
    <t>TX KEA</t>
  </si>
  <si>
    <t>Industry Certification Exams (ICEV)</t>
  </si>
  <si>
    <t>Other (Please Name Below)</t>
  </si>
  <si>
    <t>Multiple Measures Open Text</t>
  </si>
  <si>
    <t>Rubric 1</t>
  </si>
  <si>
    <t>Pre Test</t>
  </si>
  <si>
    <t>Rubric 2</t>
  </si>
  <si>
    <t>Rubric 3</t>
  </si>
  <si>
    <t>AP Exams</t>
  </si>
  <si>
    <t>Precision Exams</t>
  </si>
  <si>
    <t>Multiple(3rd party and District Created) Please list out all assessments below</t>
  </si>
  <si>
    <t>Multiple(3rd party and STAAR) Please list out all assessments below</t>
  </si>
  <si>
    <t>Multiple(District Created and STAAR)</t>
  </si>
  <si>
    <t>Multiple(3rd party, District Created, and STAAR) Please list out all assessments below</t>
  </si>
  <si>
    <t>Rubric 4</t>
  </si>
  <si>
    <t>Rubric 5</t>
  </si>
  <si>
    <t>Rubric 6</t>
  </si>
  <si>
    <t>Rubric 7</t>
  </si>
  <si>
    <t>Rubric 8</t>
  </si>
  <si>
    <t>Rubric 9</t>
  </si>
  <si>
    <t>Rubric10</t>
  </si>
  <si>
    <t>Rubric11</t>
  </si>
  <si>
    <t>Post Test</t>
  </si>
  <si>
    <t>Rubric12</t>
  </si>
  <si>
    <t>Rubric13</t>
  </si>
  <si>
    <t>Rubric14</t>
  </si>
  <si>
    <t>Rubric15</t>
  </si>
  <si>
    <t>Post Test Assessment-from drop downs</t>
  </si>
  <si>
    <t>End of year STAAR result</t>
  </si>
  <si>
    <t>8a.Reasons for Missing Teachers</t>
  </si>
  <si>
    <t>8a.Number of Teachers</t>
  </si>
  <si>
    <t>8a.Additional Context</t>
  </si>
  <si>
    <t>8b.Reasons for Missing Teachers</t>
  </si>
  <si>
    <t>8b.Number of Teachers</t>
  </si>
  <si>
    <t>8b.Additional Context</t>
  </si>
  <si>
    <t>8c.Reasons for Missing Teachers</t>
  </si>
  <si>
    <t>8c.Number of Teachers</t>
  </si>
  <si>
    <t>8c.Additional Context</t>
  </si>
  <si>
    <t>8d.Reasons for Missing Teachers</t>
  </si>
  <si>
    <t>8d.Number of Teachers</t>
  </si>
  <si>
    <t>8d.Additional Context</t>
  </si>
  <si>
    <t>8e.Reasons for Missing Teachers</t>
  </si>
  <si>
    <t>8e.Number of Teachers</t>
  </si>
  <si>
    <t>8e.Additional Context</t>
  </si>
  <si>
    <t>8f.Reasons for Missing Teachers</t>
  </si>
  <si>
    <t>8f.Number of Teachers</t>
  </si>
  <si>
    <t>8f.Additional Context</t>
  </si>
  <si>
    <t>8g.Reasons for Missing Teachers</t>
  </si>
  <si>
    <t>8g.Number of Teachers</t>
  </si>
  <si>
    <t>8g.Additional Context</t>
  </si>
  <si>
    <t>8h.Reasons for Missing Teachers</t>
  </si>
  <si>
    <t>8h.Number of Teachers</t>
  </si>
  <si>
    <t>8h.Additional Context</t>
  </si>
  <si>
    <t>8i.Reasons for Missing Teachers</t>
  </si>
  <si>
    <t>8i.Number of Teachers</t>
  </si>
  <si>
    <t>8i.Additional Context</t>
  </si>
  <si>
    <t>1.Description</t>
  </si>
  <si>
    <t>1.Rubric</t>
  </si>
  <si>
    <t>1.Rubric_Weight</t>
  </si>
  <si>
    <t>1.SLOs</t>
  </si>
  <si>
    <t>1.Portfolios</t>
  </si>
  <si>
    <t>1.VAM</t>
  </si>
  <si>
    <t>1.PTPT</t>
  </si>
  <si>
    <t>1._Pre_Test</t>
  </si>
  <si>
    <t>1._Growth_Target</t>
  </si>
  <si>
    <t>1._Post_Test</t>
  </si>
  <si>
    <t>1._Pre_Test_Other</t>
  </si>
  <si>
    <t>1._Growth_Target_Other</t>
  </si>
  <si>
    <t>1._Post_Test_Other</t>
  </si>
  <si>
    <t>1.Other_Optional_Component</t>
  </si>
  <si>
    <t>1.Other_Optional_Component_DSC</t>
  </si>
  <si>
    <t>2.Description</t>
  </si>
  <si>
    <t>2.Rubric</t>
  </si>
  <si>
    <t>2.Rubric_Weight</t>
  </si>
  <si>
    <t>2.SLOs</t>
  </si>
  <si>
    <t>2.Portfolios</t>
  </si>
  <si>
    <t>2.VAM</t>
  </si>
  <si>
    <t>2.PTPT</t>
  </si>
  <si>
    <t>2._Pre_Test</t>
  </si>
  <si>
    <t>2._Growth_Target</t>
  </si>
  <si>
    <t>2._Post_Test</t>
  </si>
  <si>
    <t>2._Pre_Test_Other</t>
  </si>
  <si>
    <t>2._Growth_Target_Other</t>
  </si>
  <si>
    <t>2._Post_Test_Other</t>
  </si>
  <si>
    <t>2.Other_Optional_Component</t>
  </si>
  <si>
    <t>2.Other_Optional_Component_DSC</t>
  </si>
  <si>
    <t>3.Description</t>
  </si>
  <si>
    <t>3.Rubric</t>
  </si>
  <si>
    <t>3.Rubric_Weight</t>
  </si>
  <si>
    <t>3.SLOs</t>
  </si>
  <si>
    <t>3.Portfolios</t>
  </si>
  <si>
    <t>3.VAM</t>
  </si>
  <si>
    <t>3.PTPT</t>
  </si>
  <si>
    <t>3._Pre_Test</t>
  </si>
  <si>
    <t>3._Growth_Target</t>
  </si>
  <si>
    <t>3._Post_Test</t>
  </si>
  <si>
    <t>3._Pre_Test_Other</t>
  </si>
  <si>
    <t>3._Growth_Target_Other</t>
  </si>
  <si>
    <t>3._Post_Test_Other</t>
  </si>
  <si>
    <t>3.Other_Optional_Component</t>
  </si>
  <si>
    <t>3.Other_Optional_Component_DSC</t>
  </si>
  <si>
    <t>4.Description</t>
  </si>
  <si>
    <t>4.Rubric</t>
  </si>
  <si>
    <t>4.Rubric_Weight</t>
  </si>
  <si>
    <t>4.SLOs</t>
  </si>
  <si>
    <t>4.Portfolios</t>
  </si>
  <si>
    <t>4.VAM</t>
  </si>
  <si>
    <t>4.PTPT</t>
  </si>
  <si>
    <t>4._Pre_Test</t>
  </si>
  <si>
    <t>4._Growth_Target</t>
  </si>
  <si>
    <t>4._Post_Test</t>
  </si>
  <si>
    <t>4._Pre_Test_Other</t>
  </si>
  <si>
    <t>4._Growth_Target_Other</t>
  </si>
  <si>
    <t>4._Post_Test_Other</t>
  </si>
  <si>
    <t>4.Other_Optional_Component</t>
  </si>
  <si>
    <t>4.Other_Optional_Component_DSC</t>
  </si>
  <si>
    <t>5.Description</t>
  </si>
  <si>
    <t>5.Rubric</t>
  </si>
  <si>
    <t>5.Rubric_Weight</t>
  </si>
  <si>
    <t>5.SLOs</t>
  </si>
  <si>
    <t>5.Portfolios</t>
  </si>
  <si>
    <t>5.VAM</t>
  </si>
  <si>
    <t>5.PTPT</t>
  </si>
  <si>
    <t>5._Pre_Test</t>
  </si>
  <si>
    <t>5._Growth_Target</t>
  </si>
  <si>
    <t>5._Post_Test</t>
  </si>
  <si>
    <t>5._Pre_Test_Other</t>
  </si>
  <si>
    <t>5._Growth_Target_Other</t>
  </si>
  <si>
    <t>5._Post_Test_Other</t>
  </si>
  <si>
    <t>5.Other_Optional_Component</t>
  </si>
  <si>
    <t>5.Other_Optional_Component_DSC</t>
  </si>
  <si>
    <t>6.Description</t>
  </si>
  <si>
    <t>6.Rubric</t>
  </si>
  <si>
    <t>6.Rubric_Weight</t>
  </si>
  <si>
    <t>6.SLOs</t>
  </si>
  <si>
    <t>6.Portfolios</t>
  </si>
  <si>
    <t>6.VAM</t>
  </si>
  <si>
    <t>6.PTPT</t>
  </si>
  <si>
    <t>6._Pre_Test</t>
  </si>
  <si>
    <t>6._Growth_Target</t>
  </si>
  <si>
    <t>6._Post_Test</t>
  </si>
  <si>
    <t>6._Pre_Test_Other</t>
  </si>
  <si>
    <t>6._Growth_Target_Other</t>
  </si>
  <si>
    <t>6._Post_Test_Other</t>
  </si>
  <si>
    <t>6.Other_Optional_Component</t>
  </si>
  <si>
    <t>6.Other_Optional_Component_DSC</t>
  </si>
  <si>
    <t>7.Description</t>
  </si>
  <si>
    <t>7.Rubric</t>
  </si>
  <si>
    <t>7.Rubric_Weight</t>
  </si>
  <si>
    <t>7.SLOs</t>
  </si>
  <si>
    <t>7.Portfolios</t>
  </si>
  <si>
    <t>7.VAM</t>
  </si>
  <si>
    <t>7.PTPT</t>
  </si>
  <si>
    <t>7._Pre_Test</t>
  </si>
  <si>
    <t>7._Growth_Target</t>
  </si>
  <si>
    <t>7._Post_Test</t>
  </si>
  <si>
    <t>7._Pre_Test_Other</t>
  </si>
  <si>
    <t>7._Growth_Target_Other</t>
  </si>
  <si>
    <t>7._Post_Test_Other</t>
  </si>
  <si>
    <t>7.Other_Optional_Component</t>
  </si>
  <si>
    <t>7.Other_Optional_Component_DSC</t>
  </si>
  <si>
    <t>8.Description</t>
  </si>
  <si>
    <t>8.Rubric</t>
  </si>
  <si>
    <t>8.Rubric_Weight</t>
  </si>
  <si>
    <t>8.SLOs</t>
  </si>
  <si>
    <t>8.Portfolios</t>
  </si>
  <si>
    <t>8.VAM</t>
  </si>
  <si>
    <t>8.PTPT</t>
  </si>
  <si>
    <t>8._Pre_Test</t>
  </si>
  <si>
    <t>8._Growth_Target</t>
  </si>
  <si>
    <t>8._Post_Test</t>
  </si>
  <si>
    <t>8._Pre_Test_Other</t>
  </si>
  <si>
    <t>8._Growth_Target_Other</t>
  </si>
  <si>
    <t>8._Post_Test_Other</t>
  </si>
  <si>
    <t>8.Other_Optional_Component</t>
  </si>
  <si>
    <t>8.Other_Optional_Component_DSC</t>
  </si>
  <si>
    <t>9.Description</t>
  </si>
  <si>
    <t>9.Rubric</t>
  </si>
  <si>
    <t>9.Rubric_Weight</t>
  </si>
  <si>
    <t>9.SLOs</t>
  </si>
  <si>
    <t>9.Portfolios</t>
  </si>
  <si>
    <t>9.VAM</t>
  </si>
  <si>
    <t>9.PTPT</t>
  </si>
  <si>
    <t>9._Pre_Test</t>
  </si>
  <si>
    <t>9._Growth_Target</t>
  </si>
  <si>
    <t>9._Post_Test</t>
  </si>
  <si>
    <t>9._Pre_Test_Other</t>
  </si>
  <si>
    <t>9._Growth_Target_Other</t>
  </si>
  <si>
    <t>9._Post_Test_Other</t>
  </si>
  <si>
    <t>9.Other_Optional_Component</t>
  </si>
  <si>
    <t>9.Other_Optional_Component_DSC</t>
  </si>
  <si>
    <t>10.Description</t>
  </si>
  <si>
    <t>10.Rubric</t>
  </si>
  <si>
    <t>10.Rubric_Weight</t>
  </si>
  <si>
    <t>10.SLOs</t>
  </si>
  <si>
    <t>10.Portfolios</t>
  </si>
  <si>
    <t>10.VAM</t>
  </si>
  <si>
    <t>10.PTPT</t>
  </si>
  <si>
    <t>10._Pre_Test</t>
  </si>
  <si>
    <t>10._Growth_Target</t>
  </si>
  <si>
    <t>10._Post_Test</t>
  </si>
  <si>
    <t>10._Pre_Test_Other</t>
  </si>
  <si>
    <t>10._Growth_Target_Other</t>
  </si>
  <si>
    <t>10._Post_Test_Other</t>
  </si>
  <si>
    <t>10.Other_Optional_Component</t>
  </si>
  <si>
    <t>10.Other_Optional_Component_DSC</t>
  </si>
  <si>
    <t>DISTRICT</t>
  </si>
  <si>
    <t>DISTRICT_CONT</t>
  </si>
  <si>
    <t>CDN_HELPER</t>
  </si>
  <si>
    <t>1.Family_Survey</t>
  </si>
  <si>
    <t>1.Student_Survey</t>
  </si>
  <si>
    <t>1. Pre-Test</t>
  </si>
  <si>
    <t>1. Growth Target</t>
  </si>
  <si>
    <t>1. Post Test</t>
  </si>
  <si>
    <t>1. Pre Test Other</t>
  </si>
  <si>
    <t>1. Growth Target Other</t>
  </si>
  <si>
    <t>1. Post Test Other</t>
  </si>
  <si>
    <t>2. Pre-Test</t>
  </si>
  <si>
    <t>2. Growth Target</t>
  </si>
  <si>
    <t>2. Post Test</t>
  </si>
  <si>
    <t>2. Pre Test Other</t>
  </si>
  <si>
    <t>2. Growth Target Other</t>
  </si>
  <si>
    <t>2. Post Test Other</t>
  </si>
  <si>
    <t>3. Pre-Test</t>
  </si>
  <si>
    <t>3. Growth Target</t>
  </si>
  <si>
    <t>3. Post Test</t>
  </si>
  <si>
    <t>3. Pre Test Other</t>
  </si>
  <si>
    <t>3. Growth Target Other</t>
  </si>
  <si>
    <t>3. Post Test Other</t>
  </si>
  <si>
    <t>4. Pre-Test</t>
  </si>
  <si>
    <t>4. Growth Target</t>
  </si>
  <si>
    <t>4. Post Test</t>
  </si>
  <si>
    <t>4. Pre Test Other</t>
  </si>
  <si>
    <t>4. Growth Target Other</t>
  </si>
  <si>
    <t>4. Post Test Other</t>
  </si>
  <si>
    <t>5. Pre-Test</t>
  </si>
  <si>
    <t>5. Growth Target</t>
  </si>
  <si>
    <t>5. Post Test</t>
  </si>
  <si>
    <t>5. Pre Test Other</t>
  </si>
  <si>
    <t>5. Growth Target Other</t>
  </si>
  <si>
    <t>5. Post Test Other</t>
  </si>
  <si>
    <t>6. Pre-Test</t>
  </si>
  <si>
    <t>6. Growth Target</t>
  </si>
  <si>
    <t>6. Post Test</t>
  </si>
  <si>
    <t>6. Pre Test Other</t>
  </si>
  <si>
    <t>6. Growth Target Other</t>
  </si>
  <si>
    <t>6. Post Test Other</t>
  </si>
  <si>
    <t>7. Pre-Test</t>
  </si>
  <si>
    <t>7. Growth Target</t>
  </si>
  <si>
    <t>7. Post Test</t>
  </si>
  <si>
    <t>7. Pre Test Other</t>
  </si>
  <si>
    <t>7. Growth Target Other</t>
  </si>
  <si>
    <t>7. Post Test Other</t>
  </si>
  <si>
    <t>8. Pre-Test</t>
  </si>
  <si>
    <t>8. Growth Target</t>
  </si>
  <si>
    <t>8. Post Test</t>
  </si>
  <si>
    <t>8. Pre Test Other</t>
  </si>
  <si>
    <t>8. Growth Target Other</t>
  </si>
  <si>
    <t>8. Post Test Other</t>
  </si>
  <si>
    <t>9. Pre-Test</t>
  </si>
  <si>
    <t>9. Growth Target</t>
  </si>
  <si>
    <t>9. Post Test</t>
  </si>
  <si>
    <t>9. Pre Test Other</t>
  </si>
  <si>
    <t>9. Growth Target Other</t>
  </si>
  <si>
    <t>9. Post Test Other</t>
  </si>
  <si>
    <t>10. Pre-Test</t>
  </si>
  <si>
    <t>10. Growth Target</t>
  </si>
  <si>
    <t>10. Post Test</t>
  </si>
  <si>
    <t>10. Pre Test Other</t>
  </si>
  <si>
    <t>10. Growth Target Other</t>
  </si>
  <si>
    <t>10. Post Test Other</t>
  </si>
  <si>
    <t>2.Family_Survey</t>
  </si>
  <si>
    <t>2.Student_Survey</t>
  </si>
  <si>
    <t>3.Family_Survey</t>
  </si>
  <si>
    <t>3.Student_Survey</t>
  </si>
  <si>
    <t>4.Family_Survey</t>
  </si>
  <si>
    <t>4.Student_Survey</t>
  </si>
  <si>
    <t>5.Family_Survey</t>
  </si>
  <si>
    <t>5.Student_Survey</t>
  </si>
  <si>
    <t>6.Family_Survey</t>
  </si>
  <si>
    <t>6.Student_Survey</t>
  </si>
  <si>
    <t>7.Family_Survey</t>
  </si>
  <si>
    <t>7.Student_Survey</t>
  </si>
  <si>
    <t>8.Family_Survey</t>
  </si>
  <si>
    <t>8.Student_Survey</t>
  </si>
  <si>
    <t>9.Family_Survey</t>
  </si>
  <si>
    <t>9.Student_Survey</t>
  </si>
  <si>
    <t>10.Family_Survey</t>
  </si>
  <si>
    <t>10.Student_Survey</t>
  </si>
  <si>
    <t xml:space="preserve">9. Additional Information (Optional): Use the space below if you wish to provide any additional information about the LEA's data submission file including additional rationale for any teachers that may not be included. </t>
  </si>
  <si>
    <t>District_Name</t>
  </si>
  <si>
    <t>MM1a</t>
  </si>
  <si>
    <t>MM1b</t>
  </si>
  <si>
    <t>MM2a</t>
  </si>
  <si>
    <t>MM2b</t>
  </si>
  <si>
    <t>MM3a</t>
  </si>
  <si>
    <t>MM3b</t>
  </si>
  <si>
    <t>MM4a</t>
  </si>
  <si>
    <t>MM4b</t>
  </si>
  <si>
    <t>MM5a</t>
  </si>
  <si>
    <t>MM5b</t>
  </si>
  <si>
    <t>MM6a</t>
  </si>
  <si>
    <t>MM6b</t>
  </si>
  <si>
    <t>MM7a</t>
  </si>
  <si>
    <t>MM7b</t>
  </si>
  <si>
    <t>MM8a</t>
  </si>
  <si>
    <t>MM8b</t>
  </si>
  <si>
    <t>MM9a</t>
  </si>
  <si>
    <t>MM9b</t>
  </si>
  <si>
    <t>MM10a</t>
  </si>
  <si>
    <t>MM10b</t>
  </si>
  <si>
    <t>Teacher left early and does not have EOY Growth Measure</t>
  </si>
  <si>
    <t>STAAR Progress Measures</t>
  </si>
  <si>
    <t>Teacher joined late and does not have BOY Growth Measure</t>
  </si>
  <si>
    <t>STAAR Transition Tables</t>
  </si>
  <si>
    <t>Assessment data not available</t>
  </si>
  <si>
    <t>Both STAAR PM and STAAR TT</t>
  </si>
  <si>
    <t>Small class size</t>
  </si>
  <si>
    <t>Student roster issues</t>
  </si>
  <si>
    <t>NA</t>
  </si>
  <si>
    <t>Other data irregularity</t>
  </si>
  <si>
    <t>Teacher not in Eligible Teaching Assignment</t>
  </si>
  <si>
    <t>Added teacher not listed in Staff Reported in Eligible Teaching Assignments List</t>
  </si>
  <si>
    <t>No observation given</t>
  </si>
  <si>
    <t>Yes/No</t>
  </si>
  <si>
    <t>Region</t>
  </si>
  <si>
    <t>District Name and Number</t>
  </si>
  <si>
    <t>List Generator</t>
  </si>
  <si>
    <t>Teacher Obs</t>
  </si>
  <si>
    <t>Student Growth</t>
  </si>
  <si>
    <t>Percentage</t>
  </si>
  <si>
    <t>How often</t>
  </si>
  <si>
    <t>How Often</t>
  </si>
  <si>
    <t>Appraiser</t>
  </si>
  <si>
    <t>Skew</t>
  </si>
  <si>
    <t>VAM 2</t>
  </si>
  <si>
    <t>PORTFOLIO</t>
  </si>
  <si>
    <t>Stakeholder</t>
  </si>
  <si>
    <t>Eligible Campuses</t>
  </si>
  <si>
    <t>Teacher Category</t>
  </si>
  <si>
    <t>Pre Test Assessment</t>
  </si>
  <si>
    <t>Post Test Assessment</t>
  </si>
  <si>
    <t>District</t>
  </si>
  <si>
    <t>VAM Types</t>
  </si>
  <si>
    <t>Counts</t>
  </si>
  <si>
    <t>Timing</t>
  </si>
  <si>
    <t>PTPT Options</t>
  </si>
  <si>
    <t>All Campuses</t>
  </si>
  <si>
    <t>Yes</t>
  </si>
  <si>
    <t>REGION 01: EDINBURG</t>
  </si>
  <si>
    <t>BRILLANTE ACADEMY (108810)</t>
  </si>
  <si>
    <t>108810</t>
  </si>
  <si>
    <t>SLO's</t>
  </si>
  <si>
    <t>annually</t>
  </si>
  <si>
    <t>quarterly</t>
  </si>
  <si>
    <t>monthly</t>
  </si>
  <si>
    <t>1 or 2 appraisers</t>
  </si>
  <si>
    <t>By subject</t>
  </si>
  <si>
    <t>Campus Leaders</t>
  </si>
  <si>
    <t>6 months</t>
  </si>
  <si>
    <t>Not Eligible</t>
  </si>
  <si>
    <t>TEA (STAAR Transition Tables/Progress Measures)</t>
  </si>
  <si>
    <t>Weekly</t>
  </si>
  <si>
    <t>Average of all assessments used</t>
  </si>
  <si>
    <t>Some Campuses (Please Describe)</t>
  </si>
  <si>
    <t>Graduated Percent Increase Model</t>
  </si>
  <si>
    <t>No</t>
  </si>
  <si>
    <t>REGION 02: CORPUS CHRISTI</t>
  </si>
  <si>
    <t>BROWNSVILLE ISD (031901)</t>
  </si>
  <si>
    <t>031901</t>
  </si>
  <si>
    <t>Pre-Post Tests</t>
  </si>
  <si>
    <t>every other year</t>
  </si>
  <si>
    <t>twice a year</t>
  </si>
  <si>
    <t>3 or more appraisers</t>
  </si>
  <si>
    <t>By grade</t>
  </si>
  <si>
    <t>Other (please describe)</t>
  </si>
  <si>
    <t>District Leaders</t>
  </si>
  <si>
    <t>1 year</t>
  </si>
  <si>
    <t>Select Campuses</t>
  </si>
  <si>
    <t>3rd Party Vendor (Please Name Below)</t>
  </si>
  <si>
    <t>Bi-Weekly</t>
  </si>
  <si>
    <t>Highest of all assessments used</t>
  </si>
  <si>
    <t>Common Percent Growth (Flat Rate) Model</t>
  </si>
  <si>
    <t>REGION 03: VICTORIA</t>
  </si>
  <si>
    <t>DONNA ISD (108902)</t>
  </si>
  <si>
    <t>108902</t>
  </si>
  <si>
    <t>Not Applicable, because district is not using a Tech Assistance Provider</t>
  </si>
  <si>
    <t>every 3 years</t>
  </si>
  <si>
    <t>once a year</t>
  </si>
  <si>
    <t>By appraiser</t>
  </si>
  <si>
    <t>3rd party vendor (Please Name)</t>
  </si>
  <si>
    <t>1-2 years</t>
  </si>
  <si>
    <t>Multiple (3rd party and District Created)</t>
  </si>
  <si>
    <t>Monthly</t>
  </si>
  <si>
    <t>Other (Please Describe Below)</t>
  </si>
  <si>
    <t>Half the Gap Model</t>
  </si>
  <si>
    <t>REGION 04: HOUSTON</t>
  </si>
  <si>
    <t>EDCOUCH-ELSA ISD (108903)</t>
  </si>
  <si>
    <t>108903</t>
  </si>
  <si>
    <t>By campus</t>
  </si>
  <si>
    <t>2-3 years</t>
  </si>
  <si>
    <t>Multiple (3rd party and STAAR Transition Tables/STAAR PM)</t>
  </si>
  <si>
    <t>Quarterly</t>
  </si>
  <si>
    <t>Individualized</t>
  </si>
  <si>
    <t>REGION 05: BEAUMONT</t>
  </si>
  <si>
    <t>EDINBURG CISD (108904)</t>
  </si>
  <si>
    <t>108904</t>
  </si>
  <si>
    <t>every three years</t>
  </si>
  <si>
    <t>By department</t>
  </si>
  <si>
    <t>Multiple (District and STAAR Transition Tables/STAAR PM)</t>
  </si>
  <si>
    <t>Quartile/Quintile Model</t>
  </si>
  <si>
    <t>REGION 06: HUNTSVILLE</t>
  </si>
  <si>
    <t>EXCELLENCE IN LEADERSHIP ACADEMY (108809)</t>
  </si>
  <si>
    <t>108809</t>
  </si>
  <si>
    <t>By race of teacher</t>
  </si>
  <si>
    <t>Multiple (3rd party, District, and STAAR Transition Tables/STAAR PM)</t>
  </si>
  <si>
    <t>Percent Growth based on District Data</t>
  </si>
  <si>
    <t>REGION 07: KILGORE</t>
  </si>
  <si>
    <t>HARLINGEN CISD (031903)</t>
  </si>
  <si>
    <t>031903</t>
  </si>
  <si>
    <t>by gender of teacher</t>
  </si>
  <si>
    <t>Other (Please Describe)</t>
  </si>
  <si>
    <t>REGION 08: MT PLEASANT</t>
  </si>
  <si>
    <t>HIDALGO ISD (108905)</t>
  </si>
  <si>
    <t>108905</t>
  </si>
  <si>
    <t>by level category of classes taught</t>
  </si>
  <si>
    <t>REGION 09: WICHITA FALLS</t>
  </si>
  <si>
    <t>HORIZON MONTESSORI PUBLIC SCHOOLS (108802)</t>
  </si>
  <si>
    <t>108802</t>
  </si>
  <si>
    <t xml:space="preserve">*waiting for assessment, if English 1 is included. </t>
  </si>
  <si>
    <t>REGION 10: RICHARDSON</t>
  </si>
  <si>
    <t>IDEA PUBLIC SCHOOLS (108807)</t>
  </si>
  <si>
    <t>108807</t>
  </si>
  <si>
    <t>REGION 11: FORT WORTH</t>
  </si>
  <si>
    <t>JIM HOGG COUNTY ISD (124901)</t>
  </si>
  <si>
    <t>124901</t>
  </si>
  <si>
    <t>10 or more</t>
  </si>
  <si>
    <t>REGION 12: WACO</t>
  </si>
  <si>
    <t>LA FERIA ISD (031905)</t>
  </si>
  <si>
    <t>031905</t>
  </si>
  <si>
    <t>REGION 13: AUSTIN</t>
  </si>
  <si>
    <t>LA JOYA ISD (108912)</t>
  </si>
  <si>
    <t>108912</t>
  </si>
  <si>
    <t>REGION 14: ABILENE</t>
  </si>
  <si>
    <t>LA VILLA ISD (108914)</t>
  </si>
  <si>
    <t>108914</t>
  </si>
  <si>
    <t>REGION 15: SAN ANGELO</t>
  </si>
  <si>
    <t>LAREDO ISD (240901)</t>
  </si>
  <si>
    <t>240901</t>
  </si>
  <si>
    <t>REGION 16: AMARILLO</t>
  </si>
  <si>
    <t>LASARA ISD (245901)</t>
  </si>
  <si>
    <t>245901</t>
  </si>
  <si>
    <t>REGION 17: LUBBOCK</t>
  </si>
  <si>
    <t>LOS FRESNOS CISD (031906)</t>
  </si>
  <si>
    <t>031906</t>
  </si>
  <si>
    <t>REGION 18: MIDLAND</t>
  </si>
  <si>
    <t>LYFORD CISD (245902)</t>
  </si>
  <si>
    <t>245902</t>
  </si>
  <si>
    <t>REGION 19: EL PASO</t>
  </si>
  <si>
    <t>MCALLEN ISD (108906)</t>
  </si>
  <si>
    <t>108906</t>
  </si>
  <si>
    <t>REGION 20: SAN ANTONIO</t>
  </si>
  <si>
    <t>MERCEDES ISD (108907)</t>
  </si>
  <si>
    <t>108907</t>
  </si>
  <si>
    <t>MISSION CISD (108908)</t>
  </si>
  <si>
    <t>108908</t>
  </si>
  <si>
    <t>MONTE ALTO ISD (108915)</t>
  </si>
  <si>
    <t>108915</t>
  </si>
  <si>
    <t>PHARR-SAN JUAN-ALAMO ISD (108909)</t>
  </si>
  <si>
    <t>108909</t>
  </si>
  <si>
    <t>POINT ISABEL ISD (031909)</t>
  </si>
  <si>
    <t>031909</t>
  </si>
  <si>
    <t>PROGRESO ISD (108910)</t>
  </si>
  <si>
    <t>108910</t>
  </si>
  <si>
    <t>RAYMONDVILLE ISD (245903)</t>
  </si>
  <si>
    <t>245903</t>
  </si>
  <si>
    <t>RIO GRANDE CITY GRULLA ISD (214901)</t>
  </si>
  <si>
    <t>214901</t>
  </si>
  <si>
    <t>RIO HONDO ISD (031911)</t>
  </si>
  <si>
    <t>031911</t>
  </si>
  <si>
    <t>ROMA ISD (214903)</t>
  </si>
  <si>
    <t>214903</t>
  </si>
  <si>
    <t>SAN BENITO CISD (031912)</t>
  </si>
  <si>
    <t>031912</t>
  </si>
  <si>
    <t>SAN ISIDRO ISD (214902)</t>
  </si>
  <si>
    <t>214902</t>
  </si>
  <si>
    <t>SAN PERLITA ISD (245904)</t>
  </si>
  <si>
    <t>245904</t>
  </si>
  <si>
    <t>SANTA MARIA ISD (031913)</t>
  </si>
  <si>
    <t>031913</t>
  </si>
  <si>
    <t>SANTA ROSA ISD (031914)</t>
  </si>
  <si>
    <t>031914</t>
  </si>
  <si>
    <t>SHARYLAND ISD (108911)</t>
  </si>
  <si>
    <t>108911</t>
  </si>
  <si>
    <t>SOUTH TEXAS ISD (031916)</t>
  </si>
  <si>
    <t>031916</t>
  </si>
  <si>
    <t>TEXAS A&amp;M INTERNATIONAL UNIVERSITY ISD (240503)</t>
  </si>
  <si>
    <t>240503</t>
  </si>
  <si>
    <t>TRIUMPH PUBLIC HIGH SCHOOLS-LAREDO (240801)</t>
  </si>
  <si>
    <t>240801</t>
  </si>
  <si>
    <t>TRIUMPH PUBLIC HIGH SCHOOLS-RIO GRANDE VALLEY (108804)</t>
  </si>
  <si>
    <t>108804</t>
  </si>
  <si>
    <t>UNITED ISD (240903)</t>
  </si>
  <si>
    <t>240903</t>
  </si>
  <si>
    <t>UNIVERSITY OF TEXAS RIO GRANDE VALLEY (031505)</t>
  </si>
  <si>
    <t>031505</t>
  </si>
  <si>
    <t>VALLEY VIEW ISD (108916)</t>
  </si>
  <si>
    <t>108916</t>
  </si>
  <si>
    <t>VANGUARD ACADEMY (108808)</t>
  </si>
  <si>
    <t>108808</t>
  </si>
  <si>
    <t>WEBB CISD (240904)</t>
  </si>
  <si>
    <t>240904</t>
  </si>
  <si>
    <t>WESLACO ISD (108913)</t>
  </si>
  <si>
    <t>108913</t>
  </si>
  <si>
    <t>ZAPATA COUNTY ISD (253901)</t>
  </si>
  <si>
    <t>253901</t>
  </si>
  <si>
    <t>AGUA DULCE ISD (178901)</t>
  </si>
  <si>
    <t>178901</t>
  </si>
  <si>
    <t>ALICE ISD (125901)</t>
  </si>
  <si>
    <t>125901</t>
  </si>
  <si>
    <t>ARANSAS PASS ISD (205901)</t>
  </si>
  <si>
    <t>205901</t>
  </si>
  <si>
    <t>BANQUETE ISD (178913)</t>
  </si>
  <si>
    <t>178913</t>
  </si>
  <si>
    <t>BEEVILLE ISD (013901)</t>
  </si>
  <si>
    <t>013901</t>
  </si>
  <si>
    <t>BEN BOLT-PALITO BLANCO ISD (125902)</t>
  </si>
  <si>
    <t>125902</t>
  </si>
  <si>
    <t>BENAVIDES ISD (066901)</t>
  </si>
  <si>
    <t>066901</t>
  </si>
  <si>
    <t>BISHOP CISD (178902)</t>
  </si>
  <si>
    <t>178902</t>
  </si>
  <si>
    <t>BROOKS COUNTY ISD (024901)</t>
  </si>
  <si>
    <t>024901</t>
  </si>
  <si>
    <t>CALALLEN ISD (178903)</t>
  </si>
  <si>
    <t>178903</t>
  </si>
  <si>
    <t>CORPUS CHRISTI ISD (178904)</t>
  </si>
  <si>
    <t>178904</t>
  </si>
  <si>
    <t>CORPUS CHRISTI MONTESSORI SCHOOL (178807)</t>
  </si>
  <si>
    <t>178807</t>
  </si>
  <si>
    <t>DR M L GARZA-GONZALEZ CHARTER SCHOOL (178801)</t>
  </si>
  <si>
    <t>178801</t>
  </si>
  <si>
    <t>DRISCOLL ISD (178905)</t>
  </si>
  <si>
    <t>178905</t>
  </si>
  <si>
    <t>FLOUR BLUFF ISD (178914)</t>
  </si>
  <si>
    <t>178914</t>
  </si>
  <si>
    <t>FREER ISD (066903)</t>
  </si>
  <si>
    <t>066903</t>
  </si>
  <si>
    <t>GEORGE WEST ISD (149901)</t>
  </si>
  <si>
    <t>149901</t>
  </si>
  <si>
    <t>GREGORY-PORTLAND ISD (205902)</t>
  </si>
  <si>
    <t>205902</t>
  </si>
  <si>
    <t>INGLESIDE ISD (205903)</t>
  </si>
  <si>
    <t>205903</t>
  </si>
  <si>
    <t>KENEDY COUNTY WIDE CSD (131001)</t>
  </si>
  <si>
    <t>131001</t>
  </si>
  <si>
    <t>KINGSVILLE ISD (137901)</t>
  </si>
  <si>
    <t>137901</t>
  </si>
  <si>
    <t>LA GLORIA ISD (125906)</t>
  </si>
  <si>
    <t>125906</t>
  </si>
  <si>
    <t>LONDON ISD (178906)</t>
  </si>
  <si>
    <t>178906</t>
  </si>
  <si>
    <t>MATHIS ISD (205904)</t>
  </si>
  <si>
    <t>205904</t>
  </si>
  <si>
    <t>MCMULLEN COUNTY ISD (162904)</t>
  </si>
  <si>
    <t>162904</t>
  </si>
  <si>
    <t>ODEM-EDROY ISD (205905)</t>
  </si>
  <si>
    <t>205905</t>
  </si>
  <si>
    <t>ORANGE GROVE ISD (125903)</t>
  </si>
  <si>
    <t>125903</t>
  </si>
  <si>
    <t>PAWNEE ISD (013902)</t>
  </si>
  <si>
    <t>013902</t>
  </si>
  <si>
    <t>PETTUS ISD (013903)</t>
  </si>
  <si>
    <t>013903</t>
  </si>
  <si>
    <t>PORT ARANSAS ISD (178908)</t>
  </si>
  <si>
    <t>178908</t>
  </si>
  <si>
    <t>PREMONT ISD (125905)</t>
  </si>
  <si>
    <t>125905</t>
  </si>
  <si>
    <t>RAMIREZ CSD (066005)</t>
  </si>
  <si>
    <t>066005</t>
  </si>
  <si>
    <t>RICARDO ISD (137902)</t>
  </si>
  <si>
    <t>137902</t>
  </si>
  <si>
    <t>RIVIERA ISD (137903)</t>
  </si>
  <si>
    <t>137903</t>
  </si>
  <si>
    <t>ROBSTOWN ISD (178909)</t>
  </si>
  <si>
    <t>178909</t>
  </si>
  <si>
    <t>ROCKPORT-FULTON ISD (004901)</t>
  </si>
  <si>
    <t>004901</t>
  </si>
  <si>
    <t>SAN DIEGO ISD (066902)</t>
  </si>
  <si>
    <t>066902</t>
  </si>
  <si>
    <t>SANTA GERTRUDIS ISD (137904)</t>
  </si>
  <si>
    <t>137904</t>
  </si>
  <si>
    <t>SEASHORE CHARTER SCHOOLS (178808)</t>
  </si>
  <si>
    <t>178808</t>
  </si>
  <si>
    <t>SINTON ISD (205906)</t>
  </si>
  <si>
    <t>205906</t>
  </si>
  <si>
    <t>SKIDMORE-TYNAN ISD (013905)</t>
  </si>
  <si>
    <t>013905</t>
  </si>
  <si>
    <t>ST MARY'S ACADEMY CHARTER SCHOOL (013801)</t>
  </si>
  <si>
    <t>013801</t>
  </si>
  <si>
    <t>TAFT ISD (205907)</t>
  </si>
  <si>
    <t>205907</t>
  </si>
  <si>
    <t>THREE RIVERS ISD (149902)</t>
  </si>
  <si>
    <t>149902</t>
  </si>
  <si>
    <t>TULOSO-MIDWAY ISD (178912)</t>
  </si>
  <si>
    <t>178912</t>
  </si>
  <si>
    <t>WEST OSO ISD (178915)</t>
  </si>
  <si>
    <t>178915</t>
  </si>
  <si>
    <t>AUSTWELL-TIVOLI ISD (196901)</t>
  </si>
  <si>
    <t>196901</t>
  </si>
  <si>
    <t>BAY CITY ISD (158901)</t>
  </si>
  <si>
    <t>158901</t>
  </si>
  <si>
    <t>BLOOMINGTON ISD (235901)</t>
  </si>
  <si>
    <t>235901</t>
  </si>
  <si>
    <t>BOLING ISD (241901)</t>
  </si>
  <si>
    <t>241901</t>
  </si>
  <si>
    <t>CALHOUN COUNTY ISD (029901)</t>
  </si>
  <si>
    <t>029901</t>
  </si>
  <si>
    <t>COLUMBUS ISD (045902)</t>
  </si>
  <si>
    <t>045902</t>
  </si>
  <si>
    <t>CUERO ISD (062901)</t>
  </si>
  <si>
    <t>062901</t>
  </si>
  <si>
    <t>EAST BERNARD ISD (241902)</t>
  </si>
  <si>
    <t>241902</t>
  </si>
  <si>
    <t>EDNA ISD (120901)</t>
  </si>
  <si>
    <t>120901</t>
  </si>
  <si>
    <t>EL CAMPO ISD (241903)</t>
  </si>
  <si>
    <t>241903</t>
  </si>
  <si>
    <t>EZZELL ISD (143906)</t>
  </si>
  <si>
    <t>143906</t>
  </si>
  <si>
    <t>FALLS CITY ISD (128904)</t>
  </si>
  <si>
    <t>128904</t>
  </si>
  <si>
    <t>GANADO ISD (120902)</t>
  </si>
  <si>
    <t>120902</t>
  </si>
  <si>
    <t>GOLIAD ISD (088902)</t>
  </si>
  <si>
    <t>088902</t>
  </si>
  <si>
    <t>HALLETTSVILLE ISD (143901)</t>
  </si>
  <si>
    <t>143901</t>
  </si>
  <si>
    <t>INDUSTRIAL ISD (120905)</t>
  </si>
  <si>
    <t>120905</t>
  </si>
  <si>
    <t>KARNES CITY ISD (128901)</t>
  </si>
  <si>
    <t>128901</t>
  </si>
  <si>
    <t>KENEDY ISD (128902)</t>
  </si>
  <si>
    <t>128902</t>
  </si>
  <si>
    <t>LOUISE ISD (241906)</t>
  </si>
  <si>
    <t>241906</t>
  </si>
  <si>
    <t>MATAGORDA ISD (158904)</t>
  </si>
  <si>
    <t>158904</t>
  </si>
  <si>
    <t>MEYERSVILLE ISD (062906)</t>
  </si>
  <si>
    <t>062906</t>
  </si>
  <si>
    <t>MOULTON ISD (143902)</t>
  </si>
  <si>
    <t>143902</t>
  </si>
  <si>
    <t>NORDHEIM ISD (062902)</t>
  </si>
  <si>
    <t>062902</t>
  </si>
  <si>
    <t>NURSERY ISD (235904)</t>
  </si>
  <si>
    <t>235904</t>
  </si>
  <si>
    <t>PALACIOS ISD (158905)</t>
  </si>
  <si>
    <t>158905</t>
  </si>
  <si>
    <t>REFUGIO ISD (196903)</t>
  </si>
  <si>
    <t>196903</t>
  </si>
  <si>
    <t>RICE CISD (045903)</t>
  </si>
  <si>
    <t>045903</t>
  </si>
  <si>
    <t>RUNGE ISD (128903)</t>
  </si>
  <si>
    <t>128903</t>
  </si>
  <si>
    <t>SHINER ISD (143903)</t>
  </si>
  <si>
    <t>143903</t>
  </si>
  <si>
    <t>SWEET HOME ISD (143905)</t>
  </si>
  <si>
    <t>143905</t>
  </si>
  <si>
    <t>TIDEHAVEN ISD (158902)</t>
  </si>
  <si>
    <t>158902</t>
  </si>
  <si>
    <t>VAN VLECK ISD (158906)</t>
  </si>
  <si>
    <t>158906</t>
  </si>
  <si>
    <t>VICTORIA ISD (235902)</t>
  </si>
  <si>
    <t>235902</t>
  </si>
  <si>
    <t>VYSEHRAD ISD (143904)</t>
  </si>
  <si>
    <t>143904</t>
  </si>
  <si>
    <t>WEIMAR ISD (045905)</t>
  </si>
  <si>
    <t>045905</t>
  </si>
  <si>
    <t>WESTHOFF ISD (062905)</t>
  </si>
  <si>
    <t>062905</t>
  </si>
  <si>
    <t>WHARTON ISD (241904)</t>
  </si>
  <si>
    <t>241904</t>
  </si>
  <si>
    <t>WOODSBORO ISD (196902)</t>
  </si>
  <si>
    <t>196902</t>
  </si>
  <si>
    <t>YOAKUM ISD (062903)</t>
  </si>
  <si>
    <t>062903</t>
  </si>
  <si>
    <t>YORKTOWN ISD (062904)</t>
  </si>
  <si>
    <t>062904</t>
  </si>
  <si>
    <t>A+ UNLIMITED POTENTIAL (101871)</t>
  </si>
  <si>
    <t>101871</t>
  </si>
  <si>
    <t>ACADEMY OF ACCELERATED LEARNING INC (101810)</t>
  </si>
  <si>
    <t>101810</t>
  </si>
  <si>
    <t>ACCELERATED INTERMEDIATE ACADEMY (101849)</t>
  </si>
  <si>
    <t>101849</t>
  </si>
  <si>
    <t>ALDINE ISD (101902)</t>
  </si>
  <si>
    <t>101902</t>
  </si>
  <si>
    <t>ALIEF ISD (101903)</t>
  </si>
  <si>
    <t>101903</t>
  </si>
  <si>
    <t>ALIEF MONTESSORI COMMUNITY SCHOOL (101815)</t>
  </si>
  <si>
    <t>101815</t>
  </si>
  <si>
    <t>ALVIN ISD (020901)</t>
  </si>
  <si>
    <t>020901</t>
  </si>
  <si>
    <t>AMBASSADORS PREPARATORY ACADEMY (084804)</t>
  </si>
  <si>
    <t>084804</t>
  </si>
  <si>
    <t>AMIGOS POR VIDA-FRIENDS FOR LIFE PUB CHTR SCH (101819)</t>
  </si>
  <si>
    <t>101819</t>
  </si>
  <si>
    <t>ANAHUAC ISD (036901)</t>
  </si>
  <si>
    <t>036901</t>
  </si>
  <si>
    <t>ANGLETON ISD (020902)</t>
  </si>
  <si>
    <t>020902</t>
  </si>
  <si>
    <t>ARISTOI CLASSICAL ACADEMY (101803)</t>
  </si>
  <si>
    <t>101803</t>
  </si>
  <si>
    <t>BAKERRIPLEY COMMUNITY SCHOOLS (101853)</t>
  </si>
  <si>
    <t>101853</t>
  </si>
  <si>
    <t>BARBERS HILL ISD (036902)</t>
  </si>
  <si>
    <t>036902</t>
  </si>
  <si>
    <t>BEATRICE MAYES INSTITUTE CHARTER SCHOOL (101847)</t>
  </si>
  <si>
    <t>101847</t>
  </si>
  <si>
    <t>BETA ACADEMY (101870)</t>
  </si>
  <si>
    <t>101870</t>
  </si>
  <si>
    <t>BLOOM ACADEMY CHARTER SCHOOL (101875)</t>
  </si>
  <si>
    <t>101875</t>
  </si>
  <si>
    <t>BRAZOSPORT ISD (020905)</t>
  </si>
  <si>
    <t>020905</t>
  </si>
  <si>
    <t>CALVIN NELMS CHARTER SCHOOLS (101837)</t>
  </si>
  <si>
    <t>101837</t>
  </si>
  <si>
    <t>CHANNELVIEW ISD (101905)</t>
  </si>
  <si>
    <t>101905</t>
  </si>
  <si>
    <t>CLEAR CREEK ISD (084910)</t>
  </si>
  <si>
    <t>084910</t>
  </si>
  <si>
    <t>CLEVELAND ISD (146901)</t>
  </si>
  <si>
    <t>146901</t>
  </si>
  <si>
    <t>COLUMBIA-BRAZORIA ISD (020907)</t>
  </si>
  <si>
    <t>020907</t>
  </si>
  <si>
    <t>COMQUEST ACADEMY (101842)</t>
  </si>
  <si>
    <t>101842</t>
  </si>
  <si>
    <t>CROSBY ISD (101906)</t>
  </si>
  <si>
    <t>101906</t>
  </si>
  <si>
    <t>CYPRESS-FAIRBANKS ISD (101907)</t>
  </si>
  <si>
    <t>101907</t>
  </si>
  <si>
    <t>DAMON ISD (020910)</t>
  </si>
  <si>
    <t>020910</t>
  </si>
  <si>
    <t>DANBURY ISD (020904)</t>
  </si>
  <si>
    <t>020904</t>
  </si>
  <si>
    <t>DAYTON ISD (146902)</t>
  </si>
  <si>
    <t>146902</t>
  </si>
  <si>
    <t>DEER PARK ISD (101908)</t>
  </si>
  <si>
    <t>101908</t>
  </si>
  <si>
    <t>DEVERS ISD (146903)</t>
  </si>
  <si>
    <t>146903</t>
  </si>
  <si>
    <t>DICKINSON ISD (084901)</t>
  </si>
  <si>
    <t>084901</t>
  </si>
  <si>
    <t>DRAW ACADEMY (101856)</t>
  </si>
  <si>
    <t>101856</t>
  </si>
  <si>
    <t>EAST CHAMBERS ISD (036903)</t>
  </si>
  <si>
    <t>036903</t>
  </si>
  <si>
    <t>ELEVATE COLLEGIATE CHARTER SCHOOL (101877)</t>
  </si>
  <si>
    <t>101877</t>
  </si>
  <si>
    <t>ETOILE ACADEMY CHARTER SCHOOL (101872)</t>
  </si>
  <si>
    <t>101872</t>
  </si>
  <si>
    <t>EXCEL ACADEMY (101811)</t>
  </si>
  <si>
    <t>101811</t>
  </si>
  <si>
    <t>FORT BEND ISD (079907)</t>
  </si>
  <si>
    <t>079907</t>
  </si>
  <si>
    <t>FRIENDSWOOD ISD (084911)</t>
  </si>
  <si>
    <t>084911</t>
  </si>
  <si>
    <t>GALENA PARK ISD (101910)</t>
  </si>
  <si>
    <t>101910</t>
  </si>
  <si>
    <t>GALVESTON ISD (084902)</t>
  </si>
  <si>
    <t>084902</t>
  </si>
  <si>
    <t>GEORGE I SANCHEZ CHARTER (101804)</t>
  </si>
  <si>
    <t>101804</t>
  </si>
  <si>
    <t>GOOSE CREEK CISD (101911)</t>
  </si>
  <si>
    <t>101911</t>
  </si>
  <si>
    <t>HARDIN ISD (146904)</t>
  </si>
  <si>
    <t>146904</t>
  </si>
  <si>
    <t>HARMONY PUBLIC SCHOOLS - HOUSTON NORTH (101858)</t>
  </si>
  <si>
    <t>101858</t>
  </si>
  <si>
    <t>HARMONY PUBLIC SCHOOLS - HOUSTON SOUTH (101846)</t>
  </si>
  <si>
    <t>101846</t>
  </si>
  <si>
    <t>HARMONY PUBLIC SCHOOLS - HOUSTON WEST (101862)</t>
  </si>
  <si>
    <t>101862</t>
  </si>
  <si>
    <t>HARRIS COUNTY DEPT OF ED (101000)</t>
  </si>
  <si>
    <t>101000</t>
  </si>
  <si>
    <t>HEMPSTEAD ISD (237902)</t>
  </si>
  <si>
    <t>237902</t>
  </si>
  <si>
    <t>HIGH ISLAND ISD (084903)</t>
  </si>
  <si>
    <t>084903</t>
  </si>
  <si>
    <t>HITCHCOCK ISD (084908)</t>
  </si>
  <si>
    <t>084908</t>
  </si>
  <si>
    <t>HOUSTON CLASSICAL CHARTER SCHOOL (101878)</t>
  </si>
  <si>
    <t>101878</t>
  </si>
  <si>
    <t>HOUSTON GATEWAY ACADEMY INC (101828)</t>
  </si>
  <si>
    <t>101828</t>
  </si>
  <si>
    <t>HOUSTON HEIGHTS HIGH SCHOOL (101821)</t>
  </si>
  <si>
    <t>101821</t>
  </si>
  <si>
    <t>HOUSTON ISD (101912)</t>
  </si>
  <si>
    <t>101912</t>
  </si>
  <si>
    <t>HUFFMAN ISD (101925)</t>
  </si>
  <si>
    <t>101925</t>
  </si>
  <si>
    <t>HULL-DAISETTA ISD (146905)</t>
  </si>
  <si>
    <t>146905</t>
  </si>
  <si>
    <t>HUMBLE ISD (101913)</t>
  </si>
  <si>
    <t>101913</t>
  </si>
  <si>
    <t>KATY ISD (101914)</t>
  </si>
  <si>
    <t>101914</t>
  </si>
  <si>
    <t>KLEIN ISD (101915)</t>
  </si>
  <si>
    <t>101915</t>
  </si>
  <si>
    <t>LA PORTE ISD (101916)</t>
  </si>
  <si>
    <t>101916</t>
  </si>
  <si>
    <t>LAMAR CISD (079901)</t>
  </si>
  <si>
    <t>079901</t>
  </si>
  <si>
    <t>LEGACY SCHOOL OF SPORT SCIENCES (101874)</t>
  </si>
  <si>
    <t>101874</t>
  </si>
  <si>
    <t>LIBERTY ISD (146906)</t>
  </si>
  <si>
    <t>146906</t>
  </si>
  <si>
    <t>MEYERPARK CHARTER (101855)</t>
  </si>
  <si>
    <t>101855</t>
  </si>
  <si>
    <t>NEEDVILLE ISD (079906)</t>
  </si>
  <si>
    <t>079906</t>
  </si>
  <si>
    <t>ODYSSEY ACADEMY INC (084802)</t>
  </si>
  <si>
    <t>084802</t>
  </si>
  <si>
    <t>PASADENA ISD (101917)</t>
  </si>
  <si>
    <t>101917</t>
  </si>
  <si>
    <t>PEARLAND ISD (020908)</t>
  </si>
  <si>
    <t>020908</t>
  </si>
  <si>
    <t>RAUL YZAGUIRRE SCHOOLS FOR SUCCESS (101806)</t>
  </si>
  <si>
    <t>101806</t>
  </si>
  <si>
    <t>REVE PREPARATORY CHARTER SCHOOL (101876)</t>
  </si>
  <si>
    <t>101876</t>
  </si>
  <si>
    <t>ROYAL ISD (237905)</t>
  </si>
  <si>
    <t>237905</t>
  </si>
  <si>
    <t>SANTA FE ISD (084909)</t>
  </si>
  <si>
    <t>084909</t>
  </si>
  <si>
    <t>SER-NINOS CHARTER SCHOOL (101802)</t>
  </si>
  <si>
    <t>101802</t>
  </si>
  <si>
    <t>SHELDON ISD (101924)</t>
  </si>
  <si>
    <t>101924</t>
  </si>
  <si>
    <t>SOUTHWEST PUBLIC SCHOOLS (101838)</t>
  </si>
  <si>
    <t>101838</t>
  </si>
  <si>
    <t>SPRING BRANCH ISD (101920)</t>
  </si>
  <si>
    <t>101920</t>
  </si>
  <si>
    <t>SPRING ISD (101919)</t>
  </si>
  <si>
    <t>101919</t>
  </si>
  <si>
    <t>STAFFORD MSD (079910)</t>
  </si>
  <si>
    <t>079910</t>
  </si>
  <si>
    <t>STEP CHARTER SCHOOL (101859)</t>
  </si>
  <si>
    <t>101859</t>
  </si>
  <si>
    <t>SWEENY ISD (020906)</t>
  </si>
  <si>
    <t>020906</t>
  </si>
  <si>
    <t>TARKINGTON ISD (146907)</t>
  </si>
  <si>
    <t>146907</t>
  </si>
  <si>
    <t>TEXAS CITY ISD (084906)</t>
  </si>
  <si>
    <t>084906</t>
  </si>
  <si>
    <t>THE LAWSON ACADEMY (101864)</t>
  </si>
  <si>
    <t>101864</t>
  </si>
  <si>
    <t>THE PRO-VISION ACADEMY (101868)</t>
  </si>
  <si>
    <t>101868</t>
  </si>
  <si>
    <t>THE RHODES SCHOOL FOR PERFORMING ARTS (101861)</t>
  </si>
  <si>
    <t>101861</t>
  </si>
  <si>
    <t>THE VARNETT PUBLIC SCHOOL (101814)</t>
  </si>
  <si>
    <t>101814</t>
  </si>
  <si>
    <t>TOMBALL ISD (101921)</t>
  </si>
  <si>
    <t>101921</t>
  </si>
  <si>
    <t>TWO DIMENSIONS PREPARATORY ACADEMY (101840)</t>
  </si>
  <si>
    <t>101840</t>
  </si>
  <si>
    <t>WALLER ISD (237904)</t>
  </si>
  <si>
    <t>237904</t>
  </si>
  <si>
    <t>YELLOWSTONE COLLEGE PREPARATORY (101873)</t>
  </si>
  <si>
    <t>101873</t>
  </si>
  <si>
    <t>YES PREP PUBLIC SCHOOLS INC (101845)</t>
  </si>
  <si>
    <t>101845</t>
  </si>
  <si>
    <t>BEAUMONT ISD (123910)</t>
  </si>
  <si>
    <t>123910</t>
  </si>
  <si>
    <t>BOB HOPE SCHOOL (123807)</t>
  </si>
  <si>
    <t>123807</t>
  </si>
  <si>
    <t>BRIDGE CITY ISD (181901)</t>
  </si>
  <si>
    <t>181901</t>
  </si>
  <si>
    <t>BROOKELAND ISD (121902)</t>
  </si>
  <si>
    <t>121902</t>
  </si>
  <si>
    <t>BUNA ISD (121903)</t>
  </si>
  <si>
    <t>121903</t>
  </si>
  <si>
    <t>BURKEVILLE ISD (176901)</t>
  </si>
  <si>
    <t>176901</t>
  </si>
  <si>
    <t>CHESTER ISD (229906)</t>
  </si>
  <si>
    <t>229906</t>
  </si>
  <si>
    <t>COLMESNEIL ISD (229901)</t>
  </si>
  <si>
    <t>229901</t>
  </si>
  <si>
    <t>DEWEYVILLE ISD (176903)</t>
  </si>
  <si>
    <t>176903</t>
  </si>
  <si>
    <t>EHRHART SCHOOL (123805)</t>
  </si>
  <si>
    <t>123805</t>
  </si>
  <si>
    <t>EVADALE ISD (121906)</t>
  </si>
  <si>
    <t>121906</t>
  </si>
  <si>
    <t>HAMSHIRE-FANNETT ISD (123914)</t>
  </si>
  <si>
    <t>123914</t>
  </si>
  <si>
    <t>HARDIN-JEFFERSON ISD (100905)</t>
  </si>
  <si>
    <t>100905</t>
  </si>
  <si>
    <t>JASPER ISD (121904)</t>
  </si>
  <si>
    <t>121904</t>
  </si>
  <si>
    <t>KIRBYVILLE CISD (121905)</t>
  </si>
  <si>
    <t>121905</t>
  </si>
  <si>
    <t>KOUNTZE ISD (100903)</t>
  </si>
  <si>
    <t>100903</t>
  </si>
  <si>
    <t>LITTLE CYPRESS-MAURICEVILLE CISD (181908)</t>
  </si>
  <si>
    <t>181908</t>
  </si>
  <si>
    <t>LUMBERTON ISD (100907)</t>
  </si>
  <si>
    <t>100907</t>
  </si>
  <si>
    <t>NEDERLAND ISD (123905)</t>
  </si>
  <si>
    <t>123905</t>
  </si>
  <si>
    <t>NEWTON ISD (176902)</t>
  </si>
  <si>
    <t>176902</t>
  </si>
  <si>
    <t>ORANGEFIELD ISD (181905)</t>
  </si>
  <si>
    <t>181905</t>
  </si>
  <si>
    <t>PORT ARTHUR ISD (123907)</t>
  </si>
  <si>
    <t>123907</t>
  </si>
  <si>
    <t>PORT NECHES-GROVES ISD (123908)</t>
  </si>
  <si>
    <t>123908</t>
  </si>
  <si>
    <t>SABINE PASS ISD (123913)</t>
  </si>
  <si>
    <t>123913</t>
  </si>
  <si>
    <t>SILSBEE ISD (100904)</t>
  </si>
  <si>
    <t>100904</t>
  </si>
  <si>
    <t>SPURGER ISD (229905)</t>
  </si>
  <si>
    <t>229905</t>
  </si>
  <si>
    <t>TEKOA ACADEMY OF ACCELERATED STUDIES STEM SCHOOL (123803)</t>
  </si>
  <si>
    <t>123803</t>
  </si>
  <si>
    <t>TEXAS ACADEMY OF LEADERSHIP IN THE HUMANITIES (123503)</t>
  </si>
  <si>
    <t>123503</t>
  </si>
  <si>
    <t>VIDOR ISD (181907)</t>
  </si>
  <si>
    <t>181907</t>
  </si>
  <si>
    <t>WARREN ISD (229904)</t>
  </si>
  <si>
    <t>229904</t>
  </si>
  <si>
    <t>WEST HARDIN COUNTY CISD (100908)</t>
  </si>
  <si>
    <t>100908</t>
  </si>
  <si>
    <t>WEST ORANGE-COVE CISD (181906)</t>
  </si>
  <si>
    <t>181906</t>
  </si>
  <si>
    <t>WOODVILLE ISD (229903)</t>
  </si>
  <si>
    <t>229903</t>
  </si>
  <si>
    <t>ANDERSON-SHIRO CISD (093901)</t>
  </si>
  <si>
    <t>093901</t>
  </si>
  <si>
    <t>APPLE SPRINGS ISD (228905)</t>
  </si>
  <si>
    <t>228905</t>
  </si>
  <si>
    <t>ARROW ACADEMY (021805)</t>
  </si>
  <si>
    <t>021805</t>
  </si>
  <si>
    <t>BELLVILLE ISD (008901)</t>
  </si>
  <si>
    <t>008901</t>
  </si>
  <si>
    <t>BIG SANDY ISD (187901)</t>
  </si>
  <si>
    <t>187901</t>
  </si>
  <si>
    <t>BRAZOS ISD (008903)</t>
  </si>
  <si>
    <t>008903</t>
  </si>
  <si>
    <t>BRAZOS SCHOOL FOR INQUIRY &amp; CREATIVITY (021803)</t>
  </si>
  <si>
    <t>021803</t>
  </si>
  <si>
    <t>BREMOND ISD (198901)</t>
  </si>
  <si>
    <t>198901</t>
  </si>
  <si>
    <t>BRENHAM ISD (239901)</t>
  </si>
  <si>
    <t>239901</t>
  </si>
  <si>
    <t>BRYAN ISD (021902)</t>
  </si>
  <si>
    <t>021902</t>
  </si>
  <si>
    <t>BUCKHOLTS ISD (166907)</t>
  </si>
  <si>
    <t>166907</t>
  </si>
  <si>
    <t>BUFFALO ISD (145901)</t>
  </si>
  <si>
    <t>145901</t>
  </si>
  <si>
    <t>BURTON ISD (239903)</t>
  </si>
  <si>
    <t>239903</t>
  </si>
  <si>
    <t>CALDWELL ISD (026901)</t>
  </si>
  <si>
    <t>026901</t>
  </si>
  <si>
    <t>CALVERT ISD (198902)</t>
  </si>
  <si>
    <t>198902</t>
  </si>
  <si>
    <t>CAMERON ISD (166901)</t>
  </si>
  <si>
    <t>166901</t>
  </si>
  <si>
    <t>CENTERVILLE ISD (145902)</t>
  </si>
  <si>
    <t>145902</t>
  </si>
  <si>
    <t>CENTERVILLE ISD (228904)</t>
  </si>
  <si>
    <t>228904</t>
  </si>
  <si>
    <t>COLDSPRING-OAKHURST CISD (204901)</t>
  </si>
  <si>
    <t>204901</t>
  </si>
  <si>
    <t>COLLEGE STATION ISD (021901)</t>
  </si>
  <si>
    <t>021901</t>
  </si>
  <si>
    <t>CONROE ISD (170902)</t>
  </si>
  <si>
    <t>170902</t>
  </si>
  <si>
    <t>CORRIGAN-CAMDEN ISD (187904)</t>
  </si>
  <si>
    <t>187904</t>
  </si>
  <si>
    <t>CROCKETT ISD (113901)</t>
  </si>
  <si>
    <t>113901</t>
  </si>
  <si>
    <t>FRANKLIN ISD (198903)</t>
  </si>
  <si>
    <t>198903</t>
  </si>
  <si>
    <t>GAUSE ISD (166902)</t>
  </si>
  <si>
    <t>166902</t>
  </si>
  <si>
    <t>GOODRICH ISD (187903)</t>
  </si>
  <si>
    <t>187903</t>
  </si>
  <si>
    <t>GRAPELAND ISD (113902)</t>
  </si>
  <si>
    <t>113902</t>
  </si>
  <si>
    <t>GROVETON ISD (228901)</t>
  </si>
  <si>
    <t>228901</t>
  </si>
  <si>
    <t>HEARNE ISD (198905)</t>
  </si>
  <si>
    <t>198905</t>
  </si>
  <si>
    <t>HUNTSVILLE ISD (236902)</t>
  </si>
  <si>
    <t>236902</t>
  </si>
  <si>
    <t>IOLA ISD (093903)</t>
  </si>
  <si>
    <t>093903</t>
  </si>
  <si>
    <t>KENNARD ISD (113906)</t>
  </si>
  <si>
    <t>113906</t>
  </si>
  <si>
    <t>LATEXO ISD (113905)</t>
  </si>
  <si>
    <t>113905</t>
  </si>
  <si>
    <t>LEGGETT ISD (187906)</t>
  </si>
  <si>
    <t>187906</t>
  </si>
  <si>
    <t>LEON ISD (145911)</t>
  </si>
  <si>
    <t>145911</t>
  </si>
  <si>
    <t>LIVINGSTON ISD (187907)</t>
  </si>
  <si>
    <t>187907</t>
  </si>
  <si>
    <t>LOVELADY ISD (113903)</t>
  </si>
  <si>
    <t>113903</t>
  </si>
  <si>
    <t>MADISONVILLE CISD (154901)</t>
  </si>
  <si>
    <t>154901</t>
  </si>
  <si>
    <t>MAGNOLIA ISD (170906)</t>
  </si>
  <si>
    <t>170906</t>
  </si>
  <si>
    <t>MILANO ISD (166903)</t>
  </si>
  <si>
    <t>166903</t>
  </si>
  <si>
    <t>MONTGOMERY ISD (170903)</t>
  </si>
  <si>
    <t>170903</t>
  </si>
  <si>
    <t>MUMFORD ISD (198906)</t>
  </si>
  <si>
    <t>198906</t>
  </si>
  <si>
    <t>NAVASOTA ISD (093904)</t>
  </si>
  <si>
    <t>093904</t>
  </si>
  <si>
    <t>NEW CANEY ISD (170908)</t>
  </si>
  <si>
    <t>170908</t>
  </si>
  <si>
    <t>NEW WAVERLY ISD (236901)</t>
  </si>
  <si>
    <t>236901</t>
  </si>
  <si>
    <t>NORMANGEE ISD (145906)</t>
  </si>
  <si>
    <t>145906</t>
  </si>
  <si>
    <t>NORTH ZULCH ISD (154903)</t>
  </si>
  <si>
    <t>154903</t>
  </si>
  <si>
    <t>OAKWOOD ISD (145907)</t>
  </si>
  <si>
    <t>145907</t>
  </si>
  <si>
    <t>ONALASKA ISD (187910)</t>
  </si>
  <si>
    <t>187910</t>
  </si>
  <si>
    <t>RAVEN SCHOOL (236801)</t>
  </si>
  <si>
    <t>236801</t>
  </si>
  <si>
    <t>RICHARDS ISD (093905)</t>
  </si>
  <si>
    <t>093905</t>
  </si>
  <si>
    <t>ROCKDALE ISD (166904)</t>
  </si>
  <si>
    <t>166904</t>
  </si>
  <si>
    <t>SAM HOUSTON STATE UNIVERSITY CHARTER SCHOOL (236802)</t>
  </si>
  <si>
    <t>236802</t>
  </si>
  <si>
    <t>SEALY ISD (008902)</t>
  </si>
  <si>
    <t>008902</t>
  </si>
  <si>
    <t>SHEPHERD ISD (204904)</t>
  </si>
  <si>
    <t>204904</t>
  </si>
  <si>
    <t>SNOOK ISD (026903)</t>
  </si>
  <si>
    <t>026903</t>
  </si>
  <si>
    <t>SOMERVILLE ISD (026902)</t>
  </si>
  <si>
    <t>026902</t>
  </si>
  <si>
    <t>SPLENDORA ISD (170907)</t>
  </si>
  <si>
    <t>170907</t>
  </si>
  <si>
    <t>THORNDALE ISD (166905)</t>
  </si>
  <si>
    <t>166905</t>
  </si>
  <si>
    <t>THRIVE CENTER FOR SUCCESS (170802)</t>
  </si>
  <si>
    <t>170802</t>
  </si>
  <si>
    <t>TRINITY ISD (228903)</t>
  </si>
  <si>
    <t>228903</t>
  </si>
  <si>
    <t>WILLIS ISD (170904)</t>
  </si>
  <si>
    <t>170904</t>
  </si>
  <si>
    <t>WINDHAM SCHOOL DISTRICT (236903)</t>
  </si>
  <si>
    <t>236903</t>
  </si>
  <si>
    <t>ALBA-GOLDEN ISD (250906)</t>
  </si>
  <si>
    <t>250906</t>
  </si>
  <si>
    <t>ALTO ISD (037901)</t>
  </si>
  <si>
    <t>037901</t>
  </si>
  <si>
    <t>ARP ISD (212901)</t>
  </si>
  <si>
    <t>212901</t>
  </si>
  <si>
    <t>ATHENS ISD (107901)</t>
  </si>
  <si>
    <t>107901</t>
  </si>
  <si>
    <t>BECKVILLE ISD (183901)</t>
  </si>
  <si>
    <t>183901</t>
  </si>
  <si>
    <t>BIG SANDY ISD (230901)</t>
  </si>
  <si>
    <t>230901</t>
  </si>
  <si>
    <t>BROADDUS ISD (203902)</t>
  </si>
  <si>
    <t>203902</t>
  </si>
  <si>
    <t>BROWNSBORO ISD (107902)</t>
  </si>
  <si>
    <t>107902</t>
  </si>
  <si>
    <t>BULLARD ISD (212902)</t>
  </si>
  <si>
    <t>212902</t>
  </si>
  <si>
    <t>CANTON ISD (234902)</t>
  </si>
  <si>
    <t>234902</t>
  </si>
  <si>
    <t>CARLISLE ISD (201913)</t>
  </si>
  <si>
    <t>201913</t>
  </si>
  <si>
    <t>CARTHAGE ISD (183902)</t>
  </si>
  <si>
    <t>183902</t>
  </si>
  <si>
    <t>CAYUGA ISD (001902)</t>
  </si>
  <si>
    <t>001902</t>
  </si>
  <si>
    <t>CENTER ISD (210901)</t>
  </si>
  <si>
    <t>210901</t>
  </si>
  <si>
    <t>CENTRAL HEIGHTS ISD (174908)</t>
  </si>
  <si>
    <t>174908</t>
  </si>
  <si>
    <t>CENTRAL ISD (003907)</t>
  </si>
  <si>
    <t>003907</t>
  </si>
  <si>
    <t>CHAPEL HILL ISD (212909)</t>
  </si>
  <si>
    <t>212909</t>
  </si>
  <si>
    <t>CHIRENO ISD (174901)</t>
  </si>
  <si>
    <t>174901</t>
  </si>
  <si>
    <t>CROSS ROADS ISD (107904)</t>
  </si>
  <si>
    <t>107904</t>
  </si>
  <si>
    <t>CUMBERLAND ACADEMY (212801)</t>
  </si>
  <si>
    <t>212801</t>
  </si>
  <si>
    <t>CUSHING ISD (174902)</t>
  </si>
  <si>
    <t>174902</t>
  </si>
  <si>
    <t>DIBOLL ISD (003905)</t>
  </si>
  <si>
    <t>003905</t>
  </si>
  <si>
    <t>DOUGLASS ISD (174911)</t>
  </si>
  <si>
    <t>174911</t>
  </si>
  <si>
    <t>EAST TEXAS CHARTER SCHOOLS (092801)</t>
  </si>
  <si>
    <t>092801</t>
  </si>
  <si>
    <t>EDGEWOOD ISD (234903)</t>
  </si>
  <si>
    <t>234903</t>
  </si>
  <si>
    <t>ELKHART ISD (001903)</t>
  </si>
  <si>
    <t>001903</t>
  </si>
  <si>
    <t>ELYSIAN FIELDS ISD (102906)</t>
  </si>
  <si>
    <t>102906</t>
  </si>
  <si>
    <t>EUSTACE ISD (107905)</t>
  </si>
  <si>
    <t>107905</t>
  </si>
  <si>
    <t>EXCELSIOR ISD (210906)</t>
  </si>
  <si>
    <t>210906</t>
  </si>
  <si>
    <t>FRANKSTON ISD (001904)</t>
  </si>
  <si>
    <t>001904</t>
  </si>
  <si>
    <t>FRUITVALE ISD (234909)</t>
  </si>
  <si>
    <t>234909</t>
  </si>
  <si>
    <t>GARRISON ISD (174903)</t>
  </si>
  <si>
    <t>174903</t>
  </si>
  <si>
    <t>GARY ISD (183904)</t>
  </si>
  <si>
    <t>183904</t>
  </si>
  <si>
    <t>GILMER ISD (230902)</t>
  </si>
  <si>
    <t>230902</t>
  </si>
  <si>
    <t>GLADEWATER ISD (092901)</t>
  </si>
  <si>
    <t>092901</t>
  </si>
  <si>
    <t>GRAND SALINE ISD (234904)</t>
  </si>
  <si>
    <t>234904</t>
  </si>
  <si>
    <t>HALLSVILLE ISD (102904)</t>
  </si>
  <si>
    <t>102904</t>
  </si>
  <si>
    <t>HARLETON ISD (102905)</t>
  </si>
  <si>
    <t>102905</t>
  </si>
  <si>
    <t>HARMONY ISD (230905)</t>
  </si>
  <si>
    <t>230905</t>
  </si>
  <si>
    <t>HAWKINS ISD (250902)</t>
  </si>
  <si>
    <t>250902</t>
  </si>
  <si>
    <t>HEMPHILL ISD (202903)</t>
  </si>
  <si>
    <t>202903</t>
  </si>
  <si>
    <t>HENDERSON ISD (201902)</t>
  </si>
  <si>
    <t>201902</t>
  </si>
  <si>
    <t>HUDSON ISD (003902)</t>
  </si>
  <si>
    <t>003902</t>
  </si>
  <si>
    <t>HUNTINGTON ISD (003904)</t>
  </si>
  <si>
    <t>003904</t>
  </si>
  <si>
    <t>JACKSONVILLE ISD (037904)</t>
  </si>
  <si>
    <t>037904</t>
  </si>
  <si>
    <t>JOAQUIN ISD (210902)</t>
  </si>
  <si>
    <t>210902</t>
  </si>
  <si>
    <t>KARNACK ISD (102901)</t>
  </si>
  <si>
    <t>102901</t>
  </si>
  <si>
    <t>KILGORE ISD (092902)</t>
  </si>
  <si>
    <t>092902</t>
  </si>
  <si>
    <t>LANEVILLE ISD (201903)</t>
  </si>
  <si>
    <t>201903</t>
  </si>
  <si>
    <t>LAPOYNOR ISD (107910)</t>
  </si>
  <si>
    <t>107910</t>
  </si>
  <si>
    <t>LEVERETTS CHAPEL ISD (201904)</t>
  </si>
  <si>
    <t>201904</t>
  </si>
  <si>
    <t>LINDALE ISD (212903)</t>
  </si>
  <si>
    <t>212903</t>
  </si>
  <si>
    <t>LONGVIEW ISD (092903)</t>
  </si>
  <si>
    <t>092903</t>
  </si>
  <si>
    <t>LUFKIN ISD (003903)</t>
  </si>
  <si>
    <t>003903</t>
  </si>
  <si>
    <t>MALAKOFF ISD (107906)</t>
  </si>
  <si>
    <t>107906</t>
  </si>
  <si>
    <t>MARSHALL ISD (102902)</t>
  </si>
  <si>
    <t>102902</t>
  </si>
  <si>
    <t>MARTINS MILL ISD (234905)</t>
  </si>
  <si>
    <t>234905</t>
  </si>
  <si>
    <t>MARTINSVILLE ISD (174909)</t>
  </si>
  <si>
    <t>174909</t>
  </si>
  <si>
    <t>MINEOLA ISD (250903)</t>
  </si>
  <si>
    <t>250903</t>
  </si>
  <si>
    <t>MOUNT ENTERPRISE ISD (201907)</t>
  </si>
  <si>
    <t>201907</t>
  </si>
  <si>
    <t>MURCHISON ISD (107908)</t>
  </si>
  <si>
    <t>107908</t>
  </si>
  <si>
    <t>NACOGDOCHES ISD (174904)</t>
  </si>
  <si>
    <t>174904</t>
  </si>
  <si>
    <t>NECHES ISD (001906)</t>
  </si>
  <si>
    <t>001906</t>
  </si>
  <si>
    <t>NEW DIANA ISD (230906)</t>
  </si>
  <si>
    <t>230906</t>
  </si>
  <si>
    <t>NEW SUMMERFIELD ISD (037908)</t>
  </si>
  <si>
    <t>037908</t>
  </si>
  <si>
    <t>ORE CITY ISD (230903)</t>
  </si>
  <si>
    <t>230903</t>
  </si>
  <si>
    <t>OVERTON ISD (201908)</t>
  </si>
  <si>
    <t>201908</t>
  </si>
  <si>
    <t>PALESTINE ISD (001907)</t>
  </si>
  <si>
    <t>001907</t>
  </si>
  <si>
    <t>PANOLA CHARTER SCHOOL (183801)</t>
  </si>
  <si>
    <t>183801</t>
  </si>
  <si>
    <t>PINE TREE ISD (092904)</t>
  </si>
  <si>
    <t>092904</t>
  </si>
  <si>
    <t>PINEYWOODS COMMUNITY ACADEMY (003801)</t>
  </si>
  <si>
    <t>003801</t>
  </si>
  <si>
    <t>QUITMAN ISD (250904)</t>
  </si>
  <si>
    <t>250904</t>
  </si>
  <si>
    <t>RAINS ISD (190903)</t>
  </si>
  <si>
    <t>190903</t>
  </si>
  <si>
    <t>RANCH ACADEMY (234801)</t>
  </si>
  <si>
    <t>234801</t>
  </si>
  <si>
    <t>RUSK ISD (037907)</t>
  </si>
  <si>
    <t>037907</t>
  </si>
  <si>
    <t>SABINE ISD (092906)</t>
  </si>
  <si>
    <t>092906</t>
  </si>
  <si>
    <t>SAN AUGUSTINE ISD (203901)</t>
  </si>
  <si>
    <t>203901</t>
  </si>
  <si>
    <t>SHELBYVILLE ISD (210903)</t>
  </si>
  <si>
    <t>210903</t>
  </si>
  <si>
    <t>SLOCUM ISD (001909)</t>
  </si>
  <si>
    <t>001909</t>
  </si>
  <si>
    <t>SPRING HILL ISD (092907)</t>
  </si>
  <si>
    <t>092907</t>
  </si>
  <si>
    <t>STEPHEN F AUSTIN STATE UNIVERSITY CHARTER SCHOOL (174801)</t>
  </si>
  <si>
    <t>174801</t>
  </si>
  <si>
    <t>TATUM ISD (201910)</t>
  </si>
  <si>
    <t>201910</t>
  </si>
  <si>
    <t>TENAHA ISD (210904)</t>
  </si>
  <si>
    <t>210904</t>
  </si>
  <si>
    <t>TIMPSON ISD (210905)</t>
  </si>
  <si>
    <t>210905</t>
  </si>
  <si>
    <t>TRINIDAD ISD (107907)</t>
  </si>
  <si>
    <t>107907</t>
  </si>
  <si>
    <t>TROUP ISD (212904)</t>
  </si>
  <si>
    <t>212904</t>
  </si>
  <si>
    <t>TYLER ISD (212905)</t>
  </si>
  <si>
    <t>212905</t>
  </si>
  <si>
    <t>UNION GROVE ISD (230908)</t>
  </si>
  <si>
    <t>230908</t>
  </si>
  <si>
    <t>UNION HILL ISD (230904)</t>
  </si>
  <si>
    <t>230904</t>
  </si>
  <si>
    <t>UT TYLER UNIVERSITY ACADEMY (212804)</t>
  </si>
  <si>
    <t>212804</t>
  </si>
  <si>
    <t>VAN ISD (234906)</t>
  </si>
  <si>
    <t>234906</t>
  </si>
  <si>
    <t>WASKOM ISD (102903)</t>
  </si>
  <si>
    <t>102903</t>
  </si>
  <si>
    <t>WELLS ISD (037909)</t>
  </si>
  <si>
    <t>037909</t>
  </si>
  <si>
    <t>WEST RUSK COUNTY CONSOLIDATED ISD (201914)</t>
  </si>
  <si>
    <t>201914</t>
  </si>
  <si>
    <t>WEST SABINE ISD (202905)</t>
  </si>
  <si>
    <t>202905</t>
  </si>
  <si>
    <t>WESTWOOD ISD (001908)</t>
  </si>
  <si>
    <t>001908</t>
  </si>
  <si>
    <t>WHITE OAK ISD (092908)</t>
  </si>
  <si>
    <t>092908</t>
  </si>
  <si>
    <t>WHITEHOUSE ISD (212906)</t>
  </si>
  <si>
    <t>212906</t>
  </si>
  <si>
    <t>WILLS POINT ISD (234907)</t>
  </si>
  <si>
    <t>234907</t>
  </si>
  <si>
    <t>WINNSBORO ISD (250907)</t>
  </si>
  <si>
    <t>250907</t>
  </si>
  <si>
    <t>WINONA ISD (212910)</t>
  </si>
  <si>
    <t>212910</t>
  </si>
  <si>
    <t>WODEN ISD (174906)</t>
  </si>
  <si>
    <t>174906</t>
  </si>
  <si>
    <t>YANTIS ISD (250905)</t>
  </si>
  <si>
    <t>250905</t>
  </si>
  <si>
    <t>ZAVALLA ISD (003906)</t>
  </si>
  <si>
    <t>003906</t>
  </si>
  <si>
    <t>ATLANTA ISD (034901)</t>
  </si>
  <si>
    <t>034901</t>
  </si>
  <si>
    <t>AVERY ISD (194902)</t>
  </si>
  <si>
    <t>194902</t>
  </si>
  <si>
    <t>AVINGER ISD (034902)</t>
  </si>
  <si>
    <t>034902</t>
  </si>
  <si>
    <t>BLOOMBURG ISD (034909)</t>
  </si>
  <si>
    <t>034909</t>
  </si>
  <si>
    <t>CHAPEL HILL ISD (225906)</t>
  </si>
  <si>
    <t>225906</t>
  </si>
  <si>
    <t>CHISUM ISD (139905)</t>
  </si>
  <si>
    <t>139905</t>
  </si>
  <si>
    <t>CLARKSVILLE ISD (194904)</t>
  </si>
  <si>
    <t>194904</t>
  </si>
  <si>
    <t>COMO-PICKTON CISD (112908)</t>
  </si>
  <si>
    <t>112908</t>
  </si>
  <si>
    <t>COOPER ISD (060902)</t>
  </si>
  <si>
    <t>060902</t>
  </si>
  <si>
    <t>CUMBY COLLEGIATE ISD (112905)</t>
  </si>
  <si>
    <t>112905</t>
  </si>
  <si>
    <t>DAINGERFIELD-LONE STAR ISD (172902)</t>
  </si>
  <si>
    <t>172902</t>
  </si>
  <si>
    <t>DEKALB ISD (019901)</t>
  </si>
  <si>
    <t>019901</t>
  </si>
  <si>
    <t>DETROIT ISD (194905)</t>
  </si>
  <si>
    <t>194905</t>
  </si>
  <si>
    <t>FANNINDEL ISD (060914)</t>
  </si>
  <si>
    <t>060914</t>
  </si>
  <si>
    <t>HARTS BLUFF ISD (225907)</t>
  </si>
  <si>
    <t>225907</t>
  </si>
  <si>
    <t>HOOKS ISD (019902)</t>
  </si>
  <si>
    <t>019902</t>
  </si>
  <si>
    <t>HUBBARD ISD (019913)</t>
  </si>
  <si>
    <t>019913</t>
  </si>
  <si>
    <t>HUGHES SPRINGS ISD (034903)</t>
  </si>
  <si>
    <t>034903</t>
  </si>
  <si>
    <t>JEFFERSON ISD (155901)</t>
  </si>
  <si>
    <t>155901</t>
  </si>
  <si>
    <t>LEARY ISD (019914)</t>
  </si>
  <si>
    <t>019914</t>
  </si>
  <si>
    <t>LIBERTY-EYLAU ISD (019908)</t>
  </si>
  <si>
    <t>019908</t>
  </si>
  <si>
    <t>LINDEN-KILDARE CISD (034905)</t>
  </si>
  <si>
    <t>034905</t>
  </si>
  <si>
    <t>MALTA ISD (019910)</t>
  </si>
  <si>
    <t>019910</t>
  </si>
  <si>
    <t>MAUD ISD (019903)</t>
  </si>
  <si>
    <t>019903</t>
  </si>
  <si>
    <t>MCLEOD ISD (034906)</t>
  </si>
  <si>
    <t>034906</t>
  </si>
  <si>
    <t>MILLER GROVE ISD (112907)</t>
  </si>
  <si>
    <t>112907</t>
  </si>
  <si>
    <t>MOUNT PLEASANT ISD (225902)</t>
  </si>
  <si>
    <t>225902</t>
  </si>
  <si>
    <t>MOUNT VERNON ISD (080901)</t>
  </si>
  <si>
    <t>080901</t>
  </si>
  <si>
    <t>NEW BOSTON ISD (019905)</t>
  </si>
  <si>
    <t>019905</t>
  </si>
  <si>
    <t>NORTH HOPKINS ISD (112906)</t>
  </si>
  <si>
    <t>112906</t>
  </si>
  <si>
    <t>NORTH LAMAR ISD (139911)</t>
  </si>
  <si>
    <t>139911</t>
  </si>
  <si>
    <t>PARIS ISD (139909)</t>
  </si>
  <si>
    <t>139909</t>
  </si>
  <si>
    <t>PEWITT CISD (172905)</t>
  </si>
  <si>
    <t>172905</t>
  </si>
  <si>
    <t>PITTSBURG ISD (032902)</t>
  </si>
  <si>
    <t>032902</t>
  </si>
  <si>
    <t>PLEASANT GROVE ISD (019912)</t>
  </si>
  <si>
    <t>019912</t>
  </si>
  <si>
    <t>PRAIRILAND ISD (139912)</t>
  </si>
  <si>
    <t>139912</t>
  </si>
  <si>
    <t>QUEEN CITY ISD (034907)</t>
  </si>
  <si>
    <t>034907</t>
  </si>
  <si>
    <t>RED LICK ISD (019911)</t>
  </si>
  <si>
    <t>019911</t>
  </si>
  <si>
    <t>REDWATER ISD (019906)</t>
  </si>
  <si>
    <t>019906</t>
  </si>
  <si>
    <t>RIVERCREST ISD (194903)</t>
  </si>
  <si>
    <t>194903</t>
  </si>
  <si>
    <t>SALTILLO ISD (112909)</t>
  </si>
  <si>
    <t>112909</t>
  </si>
  <si>
    <t>SIMMS ISD (019909)</t>
  </si>
  <si>
    <t>019909</t>
  </si>
  <si>
    <t>SULPHUR BLUFF ISD (112910)</t>
  </si>
  <si>
    <t>112910</t>
  </si>
  <si>
    <t>SULPHUR SPRINGS ISD (112901)</t>
  </si>
  <si>
    <t>112901</t>
  </si>
  <si>
    <t>TEXARKANA ISD (019907)</t>
  </si>
  <si>
    <t>019907</t>
  </si>
  <si>
    <t>ARCHER CITY ISD (005901)</t>
  </si>
  <si>
    <t>005901</t>
  </si>
  <si>
    <t>BELLEVUE ISD (039904)</t>
  </si>
  <si>
    <t>039904</t>
  </si>
  <si>
    <t>BENJAMIN ISD (138904)</t>
  </si>
  <si>
    <t>138904</t>
  </si>
  <si>
    <t>BOWIE ISD (169901)</t>
  </si>
  <si>
    <t>169901</t>
  </si>
  <si>
    <t>BRYSON ISD (119901)</t>
  </si>
  <si>
    <t>119901</t>
  </si>
  <si>
    <t>BURKBURNETT ISD (243901)</t>
  </si>
  <si>
    <t>243901</t>
  </si>
  <si>
    <t>CHILLICOTHE ISD (099902)</t>
  </si>
  <si>
    <t>099902</t>
  </si>
  <si>
    <t>CITY VIEW ISD (243906)</t>
  </si>
  <si>
    <t>243906</t>
  </si>
  <si>
    <t>CROWELL ISD (078901)</t>
  </si>
  <si>
    <t>078901</t>
  </si>
  <si>
    <t>ELECTRA ISD (243902)</t>
  </si>
  <si>
    <t>243902</t>
  </si>
  <si>
    <t>FORESTBURG ISD (169910)</t>
  </si>
  <si>
    <t>169910</t>
  </si>
  <si>
    <t>GOLD BURG ISD (169906)</t>
  </si>
  <si>
    <t>169906</t>
  </si>
  <si>
    <t>GRAHAM ISD (252901)</t>
  </si>
  <si>
    <t>252901</t>
  </si>
  <si>
    <t>HARROLD ISD (244901)</t>
  </si>
  <si>
    <t>244901</t>
  </si>
  <si>
    <t>HENRIETTA ISD (039902)</t>
  </si>
  <si>
    <t>039902</t>
  </si>
  <si>
    <t>HOLLIDAY ISD (005902)</t>
  </si>
  <si>
    <t>005902</t>
  </si>
  <si>
    <t>IOWA PARK CISD (243903)</t>
  </si>
  <si>
    <t>243903</t>
  </si>
  <si>
    <t>JACKSBORO ISD (119902)</t>
  </si>
  <si>
    <t>119902</t>
  </si>
  <si>
    <t>KNOX CITY-O'BRIEN CISD (138902)</t>
  </si>
  <si>
    <t>138902</t>
  </si>
  <si>
    <t>MIDWAY ISD (039905)</t>
  </si>
  <si>
    <t>039905</t>
  </si>
  <si>
    <t>MONTAGUE ISD (169908)</t>
  </si>
  <si>
    <t>169908</t>
  </si>
  <si>
    <t>MUNDAY CISD (138903)</t>
  </si>
  <si>
    <t>138903</t>
  </si>
  <si>
    <t>NEWCASTLE ISD (252902)</t>
  </si>
  <si>
    <t>252902</t>
  </si>
  <si>
    <t>NOCONA ISD (169902)</t>
  </si>
  <si>
    <t>169902</t>
  </si>
  <si>
    <t>NORTHSIDE ISD (244905)</t>
  </si>
  <si>
    <t>244905</t>
  </si>
  <si>
    <t>OLNEY ISD (252903)</t>
  </si>
  <si>
    <t>252903</t>
  </si>
  <si>
    <t>PERRIN-WHITT CISD (119903)</t>
  </si>
  <si>
    <t>119903</t>
  </si>
  <si>
    <t>PETROLIA CISD (039903)</t>
  </si>
  <si>
    <t>039903</t>
  </si>
  <si>
    <t>PRAIRIE VALLEY ISD (169909)</t>
  </si>
  <si>
    <t>169909</t>
  </si>
  <si>
    <t>QUANAH ISD (099903)</t>
  </si>
  <si>
    <t>099903</t>
  </si>
  <si>
    <t>SAINT JO ISD (169911)</t>
  </si>
  <si>
    <t>169911</t>
  </si>
  <si>
    <t>SEYMOUR ISD (012901)</t>
  </si>
  <si>
    <t>012901</t>
  </si>
  <si>
    <t>THROCKMORTON COLLEGIATE ISD (224901)</t>
  </si>
  <si>
    <t>224901</t>
  </si>
  <si>
    <t>VERNON ISD (244903)</t>
  </si>
  <si>
    <t>244903</t>
  </si>
  <si>
    <t>WICHITA FALLS ISD (243905)</t>
  </si>
  <si>
    <t>243905</t>
  </si>
  <si>
    <t>WINDTHORST ISD (005904)</t>
  </si>
  <si>
    <t>005904</t>
  </si>
  <si>
    <t>WOODSON ISD (224902)</t>
  </si>
  <si>
    <t>224902</t>
  </si>
  <si>
    <t>A W BROWN LEADERSHIP ACADEMY (057816)</t>
  </si>
  <si>
    <t>057816</t>
  </si>
  <si>
    <t>A+ ACADEMY (057829)</t>
  </si>
  <si>
    <t>057829</t>
  </si>
  <si>
    <t>ACADEMY FOR ACADEMIC EXCELLENCE (057814)</t>
  </si>
  <si>
    <t>057814</t>
  </si>
  <si>
    <t>ACADEMY OF DALLAS (057810)</t>
  </si>
  <si>
    <t>057810</t>
  </si>
  <si>
    <t>ADVANTAGE ACADEMY (057806)</t>
  </si>
  <si>
    <t>057806</t>
  </si>
  <si>
    <t>ALLEN ISD (043901)</t>
  </si>
  <si>
    <t>043901</t>
  </si>
  <si>
    <t>ANNA ISD (043902)</t>
  </si>
  <si>
    <t>043902</t>
  </si>
  <si>
    <t>AVALON ISD (070901)</t>
  </si>
  <si>
    <t>070901</t>
  </si>
  <si>
    <t>BELLS ISD (091901)</t>
  </si>
  <si>
    <t>091901</t>
  </si>
  <si>
    <t>BLAND ISD (116915)</t>
  </si>
  <si>
    <t>116915</t>
  </si>
  <si>
    <t>BLUE RIDGE ISD (043917)</t>
  </si>
  <si>
    <t>043917</t>
  </si>
  <si>
    <t>BOLES ISD (116916)</t>
  </si>
  <si>
    <t>116916</t>
  </si>
  <si>
    <t>BONHAM ISD (074903)</t>
  </si>
  <si>
    <t>074903</t>
  </si>
  <si>
    <t>BRIDGEWAY PREPARATORY ACADEMY (057851)</t>
  </si>
  <si>
    <t>057851</t>
  </si>
  <si>
    <t>CADDO MILLS ISD (116901)</t>
  </si>
  <si>
    <t>116901</t>
  </si>
  <si>
    <t>CAMPBELL ISD (116910)</t>
  </si>
  <si>
    <t>116910</t>
  </si>
  <si>
    <t>CARROLLTON-FARMERS BRANCH ISD (057903)</t>
  </si>
  <si>
    <t>057903</t>
  </si>
  <si>
    <t>CEDAR HILL ISD (057904)</t>
  </si>
  <si>
    <t>057904</t>
  </si>
  <si>
    <t>CELESTE ISD (116902)</t>
  </si>
  <si>
    <t>116902</t>
  </si>
  <si>
    <t>CELINA ISD (043903)</t>
  </si>
  <si>
    <t>043903</t>
  </si>
  <si>
    <t>CITYSCAPE SCHOOLS (057841)</t>
  </si>
  <si>
    <t>057841</t>
  </si>
  <si>
    <t>COLLINSVILLE ISD (091902)</t>
  </si>
  <si>
    <t>091902</t>
  </si>
  <si>
    <t>COMMERCE ISD (116903)</t>
  </si>
  <si>
    <t>116903</t>
  </si>
  <si>
    <t>COMMUNITY ISD (043918)</t>
  </si>
  <si>
    <t>043918</t>
  </si>
  <si>
    <t>COPPELL ISD (057922)</t>
  </si>
  <si>
    <t>057922</t>
  </si>
  <si>
    <t>CRANDALL ISD (129901)</t>
  </si>
  <si>
    <t>129901</t>
  </si>
  <si>
    <t>DALLAS ISD (057905)</t>
  </si>
  <si>
    <t>057905</t>
  </si>
  <si>
    <t>DENISON ISD (091903)</t>
  </si>
  <si>
    <t>091903</t>
  </si>
  <si>
    <t>DESOTO ISD (057906)</t>
  </si>
  <si>
    <t>057906</t>
  </si>
  <si>
    <t>DODD CITY ISD (074904)</t>
  </si>
  <si>
    <t>074904</t>
  </si>
  <si>
    <t>DUNCANVILLE ISD (057907)</t>
  </si>
  <si>
    <t>057907</t>
  </si>
  <si>
    <t>ECTOR ISD (074905)</t>
  </si>
  <si>
    <t>074905</t>
  </si>
  <si>
    <t>EDUCATION CENTER INTERNATIONAL ACADEMY (057833)</t>
  </si>
  <si>
    <t>057833</t>
  </si>
  <si>
    <t>ENNIS ISD (070903)</t>
  </si>
  <si>
    <t>070903</t>
  </si>
  <si>
    <t>EVOLUTION ACADEMY CHARTER SCHOOL (057834)</t>
  </si>
  <si>
    <t>057834</t>
  </si>
  <si>
    <t>FAITH FAMILY ACADEMY (070801)</t>
  </si>
  <si>
    <t>070801</t>
  </si>
  <si>
    <t>FARMERSVILLE ISD (043904)</t>
  </si>
  <si>
    <t>043904</t>
  </si>
  <si>
    <t>FERRIS ISD (070905)</t>
  </si>
  <si>
    <t>070905</t>
  </si>
  <si>
    <t>FORNEY ISD (129902)</t>
  </si>
  <si>
    <t>129902</t>
  </si>
  <si>
    <t>FRISCO ISD (043905)</t>
  </si>
  <si>
    <t>043905</t>
  </si>
  <si>
    <t>GARLAND ISD (057909)</t>
  </si>
  <si>
    <t>057909</t>
  </si>
  <si>
    <t>GATEWAY CHARTER ACADEMY (057831)</t>
  </si>
  <si>
    <t>057831</t>
  </si>
  <si>
    <t>GOLDEN RULE CHARTER SCHOOL (057835)</t>
  </si>
  <si>
    <t>057835</t>
  </si>
  <si>
    <t>GRAND PRAIRIE ISD (057910)</t>
  </si>
  <si>
    <t>057910</t>
  </si>
  <si>
    <t>GREENVILLE ISD (116905)</t>
  </si>
  <si>
    <t>116905</t>
  </si>
  <si>
    <t>GUNTER ISD (091917)</t>
  </si>
  <si>
    <t>091917</t>
  </si>
  <si>
    <t>HIGHLAND PARK ISD (057911)</t>
  </si>
  <si>
    <t>057911</t>
  </si>
  <si>
    <t>HONEY GROVE ISD (074907)</t>
  </si>
  <si>
    <t>074907</t>
  </si>
  <si>
    <t>HOWE ISD (091905)</t>
  </si>
  <si>
    <t>091905</t>
  </si>
  <si>
    <t>IMAGINE INTERNATIONAL ACADEMY OF NORTH TEXAS (043801)</t>
  </si>
  <si>
    <t>043801</t>
  </si>
  <si>
    <t>INSPIRED VISION ACADEMY (057830)</t>
  </si>
  <si>
    <t>057830</t>
  </si>
  <si>
    <t>INTERNATIONAL LEADERSHIP OF TEXAS (ILTEXAS) (057848)</t>
  </si>
  <si>
    <t>057848</t>
  </si>
  <si>
    <t>IRVING ISD (057912)</t>
  </si>
  <si>
    <t>057912</t>
  </si>
  <si>
    <t>ITALY ISD (070907)</t>
  </si>
  <si>
    <t>070907</t>
  </si>
  <si>
    <t>JEAN MASSIEU ACADEMY (057819)</t>
  </si>
  <si>
    <t>057819</t>
  </si>
  <si>
    <t>KAUFMAN ISD (129903)</t>
  </si>
  <si>
    <t>129903</t>
  </si>
  <si>
    <t>KEMP ISD (129904)</t>
  </si>
  <si>
    <t>129904</t>
  </si>
  <si>
    <t>LA ACADEMIA DE ESTRELLAS (057839)</t>
  </si>
  <si>
    <t>057839</t>
  </si>
  <si>
    <t>LANCASTER ISD (057913)</t>
  </si>
  <si>
    <t>057913</t>
  </si>
  <si>
    <t>LEGACY PREPARATORY (057846)</t>
  </si>
  <si>
    <t>057846</t>
  </si>
  <si>
    <t>LEONARD ISD (074909)</t>
  </si>
  <si>
    <t>074909</t>
  </si>
  <si>
    <t>LIFE SCHOOL (057807)</t>
  </si>
  <si>
    <t>057807</t>
  </si>
  <si>
    <t>LONE OAK ISD (116906)</t>
  </si>
  <si>
    <t>116906</t>
  </si>
  <si>
    <t>LONE STAR LANGUAGE ACADEMY (043802)</t>
  </si>
  <si>
    <t>043802</t>
  </si>
  <si>
    <t>LOVEJOY ISD (043919)</t>
  </si>
  <si>
    <t>043919</t>
  </si>
  <si>
    <t>MABANK ISD (129905)</t>
  </si>
  <si>
    <t>129905</t>
  </si>
  <si>
    <t>MANARA ACADEMY (057844)</t>
  </si>
  <si>
    <t>057844</t>
  </si>
  <si>
    <t>MAYPEARL ISD (070915)</t>
  </si>
  <si>
    <t>070915</t>
  </si>
  <si>
    <t>MCKINNEY ISD (043907)</t>
  </si>
  <si>
    <t>043907</t>
  </si>
  <si>
    <t>MELISSA ISD (043908)</t>
  </si>
  <si>
    <t>043908</t>
  </si>
  <si>
    <t>MESQUITE ISD (057914)</t>
  </si>
  <si>
    <t>057914</t>
  </si>
  <si>
    <t>MIDLOTHIAN ISD (070908)</t>
  </si>
  <si>
    <t>070908</t>
  </si>
  <si>
    <t>MILFORD ISD (070909)</t>
  </si>
  <si>
    <t>070909</t>
  </si>
  <si>
    <t>NOVA ACADEMY (057809)</t>
  </si>
  <si>
    <t>057809</t>
  </si>
  <si>
    <t>NOVA ACADEMY SOUTHEAST (057827)</t>
  </si>
  <si>
    <t>057827</t>
  </si>
  <si>
    <t>PALMER ISD (070910)</t>
  </si>
  <si>
    <t>070910</t>
  </si>
  <si>
    <t>PEGASUS SCHOOL OF LIBERAL ARTS AND SCIENCES (057802)</t>
  </si>
  <si>
    <t>057802</t>
  </si>
  <si>
    <t>PIONEER TECHNOLOGY &amp; ARTS ACADEMY (057850)</t>
  </si>
  <si>
    <t>057850</t>
  </si>
  <si>
    <t>PLANO ISD (043910)</t>
  </si>
  <si>
    <t>043910</t>
  </si>
  <si>
    <t>POTTSBORO ISD (091913)</t>
  </si>
  <si>
    <t>091913</t>
  </si>
  <si>
    <t>PRINCETON ISD (043911)</t>
  </si>
  <si>
    <t>043911</t>
  </si>
  <si>
    <t>PROSPER ISD (043912)</t>
  </si>
  <si>
    <t>043912</t>
  </si>
  <si>
    <t>QUINLAN ISD (116908)</t>
  </si>
  <si>
    <t>116908</t>
  </si>
  <si>
    <t>RED OAK ISD (070911)</t>
  </si>
  <si>
    <t>070911</t>
  </si>
  <si>
    <t>RICHARDSON ISD (057916)</t>
  </si>
  <si>
    <t>057916</t>
  </si>
  <si>
    <t>RICHLAND COLLEGIATE HIGH SCHOOL (057840)</t>
  </si>
  <si>
    <t>057840</t>
  </si>
  <si>
    <t>ROCKWALL ISD (199901)</t>
  </si>
  <si>
    <t>199901</t>
  </si>
  <si>
    <t>ROYSE CITY ISD (199902)</t>
  </si>
  <si>
    <t>199902</t>
  </si>
  <si>
    <t>S AND S CISD (091914)</t>
  </si>
  <si>
    <t>091914</t>
  </si>
  <si>
    <t>SAM RAYBURN ISD (074917)</t>
  </si>
  <si>
    <t>074917</t>
  </si>
  <si>
    <t>SAVOY ISD (074911)</t>
  </si>
  <si>
    <t>074911</t>
  </si>
  <si>
    <t>SCURRY-ROSSER ISD (129910)</t>
  </si>
  <si>
    <t>129910</t>
  </si>
  <si>
    <t>SHERMAN ISD (091906)</t>
  </si>
  <si>
    <t>091906</t>
  </si>
  <si>
    <t>ST ANTHONY SCHOOL (057836)</t>
  </si>
  <si>
    <t>057836</t>
  </si>
  <si>
    <t>SUNNYVALE ISD (057919)</t>
  </si>
  <si>
    <t>057919</t>
  </si>
  <si>
    <t>TERRELL ISD (129906)</t>
  </si>
  <si>
    <t>129906</t>
  </si>
  <si>
    <t>TEXANS CAN ACADEMIES (057804)</t>
  </si>
  <si>
    <t>057804</t>
  </si>
  <si>
    <t>TIOGA ISD (091907)</t>
  </si>
  <si>
    <t>091907</t>
  </si>
  <si>
    <t>TOM BEAN ISD (091918)</t>
  </si>
  <si>
    <t>091918</t>
  </si>
  <si>
    <t>TRENTON ISD (074912)</t>
  </si>
  <si>
    <t>074912</t>
  </si>
  <si>
    <t>TRINITY BASIN PREPARATORY (057813)</t>
  </si>
  <si>
    <t>057813</t>
  </si>
  <si>
    <t>UME PREPARATORY ACADEMY (057845)</t>
  </si>
  <si>
    <t>057845</t>
  </si>
  <si>
    <t>UNIVERSAL ACADEMY (057808)</t>
  </si>
  <si>
    <t>057808</t>
  </si>
  <si>
    <t>UPLIFT EDUCATION (057803)</t>
  </si>
  <si>
    <t>057803</t>
  </si>
  <si>
    <t>VAN ALSTYNE ISD (091908)</t>
  </si>
  <si>
    <t>091908</t>
  </si>
  <si>
    <t>VILLAGE TECH SCHOOLS (057847)</t>
  </si>
  <si>
    <t>057847</t>
  </si>
  <si>
    <t>WAXAHACHIE ISD (070912)</t>
  </si>
  <si>
    <t>070912</t>
  </si>
  <si>
    <t>WHITESBORO ISD (091909)</t>
  </si>
  <si>
    <t>091909</t>
  </si>
  <si>
    <t>WHITEWRIGHT ISD (091910)</t>
  </si>
  <si>
    <t>091910</t>
  </si>
  <si>
    <t>WINFREE ACADEMY CHARTER SCHOOLS (057828)</t>
  </si>
  <si>
    <t>057828</t>
  </si>
  <si>
    <t>WOLFE CITY ISD (116909)</t>
  </si>
  <si>
    <t>116909</t>
  </si>
  <si>
    <t>WYLIE ISD (043914)</t>
  </si>
  <si>
    <t>043914</t>
  </si>
  <si>
    <t>ACADEMY OF VISUAL AND PERFORMING ARTS (220821)</t>
  </si>
  <si>
    <t>220821</t>
  </si>
  <si>
    <t>ALEDO ISD (184907)</t>
  </si>
  <si>
    <t>184907</t>
  </si>
  <si>
    <t>ALVARADO ISD (126901)</t>
  </si>
  <si>
    <t>126901</t>
  </si>
  <si>
    <t>ALVORD ISD (249901)</t>
  </si>
  <si>
    <t>249901</t>
  </si>
  <si>
    <t>ARGYLE ISD (061910)</t>
  </si>
  <si>
    <t>061910</t>
  </si>
  <si>
    <t>ARLINGTON CLASSICS ACADEMY (220802)</t>
  </si>
  <si>
    <t>220802</t>
  </si>
  <si>
    <t>ARLINGTON ISD (220901)</t>
  </si>
  <si>
    <t>220901</t>
  </si>
  <si>
    <t>AUBREY ISD (061907)</t>
  </si>
  <si>
    <t>061907</t>
  </si>
  <si>
    <t>AZLE ISD (220915)</t>
  </si>
  <si>
    <t>220915</t>
  </si>
  <si>
    <t>BIRDVILLE ISD (220902)</t>
  </si>
  <si>
    <t>220902</t>
  </si>
  <si>
    <t>BLUFF DALE ISD (072904)</t>
  </si>
  <si>
    <t>072904</t>
  </si>
  <si>
    <t>BOYD ISD (249902)</t>
  </si>
  <si>
    <t>249902</t>
  </si>
  <si>
    <t>BRAZOS RIVER CHARTER SCHOOL (213801)</t>
  </si>
  <si>
    <t>213801</t>
  </si>
  <si>
    <t>BRIDGEPORT ISD (249903)</t>
  </si>
  <si>
    <t>249903</t>
  </si>
  <si>
    <t>BROCK ISD (184909)</t>
  </si>
  <si>
    <t>184909</t>
  </si>
  <si>
    <t>BURLESON ISD (126902)</t>
  </si>
  <si>
    <t>126902</t>
  </si>
  <si>
    <t>CALLISBURG ISD (049905)</t>
  </si>
  <si>
    <t>049905</t>
  </si>
  <si>
    <t>CARROLL ISD (220919)</t>
  </si>
  <si>
    <t>220919</t>
  </si>
  <si>
    <t>CASTLEBERRY ISD (220917)</t>
  </si>
  <si>
    <t>220917</t>
  </si>
  <si>
    <t>CHAPEL HILL ACADEMY (220815)</t>
  </si>
  <si>
    <t>220815</t>
  </si>
  <si>
    <t>CHICO ISD (249904)</t>
  </si>
  <si>
    <t>249904</t>
  </si>
  <si>
    <t>CLEBURNE ISD (126903)</t>
  </si>
  <si>
    <t>126903</t>
  </si>
  <si>
    <t>CROSSTIMBERS ACADEMY (184801)</t>
  </si>
  <si>
    <t>184801</t>
  </si>
  <si>
    <t>CROWLEY ISD (220912)</t>
  </si>
  <si>
    <t>220912</t>
  </si>
  <si>
    <t>DECATUR ISD (249905)</t>
  </si>
  <si>
    <t>249905</t>
  </si>
  <si>
    <t>DENTON ISD (061901)</t>
  </si>
  <si>
    <t>061901</t>
  </si>
  <si>
    <t>DUBLIN ISD (072902)</t>
  </si>
  <si>
    <t>072902</t>
  </si>
  <si>
    <t>EAGLE MT-SAGINAW ISD (220918)</t>
  </si>
  <si>
    <t>220918</t>
  </si>
  <si>
    <t>EAST FORT WORTH MONTESSORI ACADEMY (220811)</t>
  </si>
  <si>
    <t>220811</t>
  </si>
  <si>
    <t>ERA ISD (049906)</t>
  </si>
  <si>
    <t>049906</t>
  </si>
  <si>
    <t>ERATH EXCELS ACADEMY INC (072802)</t>
  </si>
  <si>
    <t>072802</t>
  </si>
  <si>
    <t>EVERMAN ISD (220904)</t>
  </si>
  <si>
    <t>220904</t>
  </si>
  <si>
    <t>FORT WORTH ACADEMY OF FINE ARTS (220809)</t>
  </si>
  <si>
    <t>220809</t>
  </si>
  <si>
    <t>FORT WORTH ISD (220905)</t>
  </si>
  <si>
    <t>220905</t>
  </si>
  <si>
    <t>GAINESVILLE ISD (049901)</t>
  </si>
  <si>
    <t>049901</t>
  </si>
  <si>
    <t>GARNER ISD (184911)</t>
  </si>
  <si>
    <t>184911</t>
  </si>
  <si>
    <t>GLEN ROSE ISD (213901)</t>
  </si>
  <si>
    <t>213901</t>
  </si>
  <si>
    <t>GODLEY ISD (126911)</t>
  </si>
  <si>
    <t>126911</t>
  </si>
  <si>
    <t>GORDON ISD (182901)</t>
  </si>
  <si>
    <t>182901</t>
  </si>
  <si>
    <t>GRAFORD ISD (182902)</t>
  </si>
  <si>
    <t>182902</t>
  </si>
  <si>
    <t>GRANBURY ISD (111901)</t>
  </si>
  <si>
    <t>111901</t>
  </si>
  <si>
    <t>GRANDVIEW ISD (126904)</t>
  </si>
  <si>
    <t>126904</t>
  </si>
  <si>
    <t>GRAPEVINE-COLLEYVILLE ISD (220906)</t>
  </si>
  <si>
    <t>220906</t>
  </si>
  <si>
    <t>HUCKABAY ISD (072908)</t>
  </si>
  <si>
    <t>072908</t>
  </si>
  <si>
    <t>HURST-EULESS-BEDFORD ISD (220916)</t>
  </si>
  <si>
    <t>220916</t>
  </si>
  <si>
    <t>JOSHUA ISD (126905)</t>
  </si>
  <si>
    <t>126905</t>
  </si>
  <si>
    <t>KEENE ISD (126906)</t>
  </si>
  <si>
    <t>126906</t>
  </si>
  <si>
    <t>KELLER ISD (220907)</t>
  </si>
  <si>
    <t>220907</t>
  </si>
  <si>
    <t>KENNEDALE ISD (220914)</t>
  </si>
  <si>
    <t>220914</t>
  </si>
  <si>
    <t>KRUM ISD (061905)</t>
  </si>
  <si>
    <t>061905</t>
  </si>
  <si>
    <t>LAKE DALLAS ISD (061912)</t>
  </si>
  <si>
    <t>061912</t>
  </si>
  <si>
    <t>LAKE GRANBURY ACADEMY CHARTER SCHOOL (111801)</t>
  </si>
  <si>
    <t>111801</t>
  </si>
  <si>
    <t>LAKE WORTH ISD (220910)</t>
  </si>
  <si>
    <t>220910</t>
  </si>
  <si>
    <t>LEADERSHIP PREP SCHOOL (061804)</t>
  </si>
  <si>
    <t>061804</t>
  </si>
  <si>
    <t>LEWISVILLE ISD (061902)</t>
  </si>
  <si>
    <t>061902</t>
  </si>
  <si>
    <t>LINDSAY ISD (049907)</t>
  </si>
  <si>
    <t>049907</t>
  </si>
  <si>
    <t>LINGLEVILLE ISD (072909)</t>
  </si>
  <si>
    <t>072909</t>
  </si>
  <si>
    <t>LIPAN ISD (111902)</t>
  </si>
  <si>
    <t>111902</t>
  </si>
  <si>
    <t>LITTLE ELM ISD (061914)</t>
  </si>
  <si>
    <t>061914</t>
  </si>
  <si>
    <t>MANSFIELD ISD (220908)</t>
  </si>
  <si>
    <t>220908</t>
  </si>
  <si>
    <t>MILLSAP ISD (184904)</t>
  </si>
  <si>
    <t>184904</t>
  </si>
  <si>
    <t>MINERAL WELLS ISD (182903)</t>
  </si>
  <si>
    <t>182903</t>
  </si>
  <si>
    <t>MORGAN MILL ISD (072910)</t>
  </si>
  <si>
    <t>072910</t>
  </si>
  <si>
    <t>MUENSTER ISD (049902)</t>
  </si>
  <si>
    <t>049902</t>
  </si>
  <si>
    <t>NEWMAN INTERNATIONAL ACADEMY OF ARLINGTON (220817)</t>
  </si>
  <si>
    <t>220817</t>
  </si>
  <si>
    <t>NORTH TEXAS COLLEGIATE ACADEMY (061802)</t>
  </si>
  <si>
    <t>061802</t>
  </si>
  <si>
    <t>NORTHWEST ISD (061911)</t>
  </si>
  <si>
    <t>061911</t>
  </si>
  <si>
    <t>PALO PINTO ISD (182906)</t>
  </si>
  <si>
    <t>182906</t>
  </si>
  <si>
    <t>PARADISE ISD (249906)</t>
  </si>
  <si>
    <t>249906</t>
  </si>
  <si>
    <t>PEASTER ISD (184908)</t>
  </si>
  <si>
    <t>184908</t>
  </si>
  <si>
    <t>PILOT POINT ISD (061903)</t>
  </si>
  <si>
    <t>061903</t>
  </si>
  <si>
    <t>PONDER ISD (061906)</t>
  </si>
  <si>
    <t>061906</t>
  </si>
  <si>
    <t>POOLVILLE ISD (184901)</t>
  </si>
  <si>
    <t>184901</t>
  </si>
  <si>
    <t>PREMIER HIGH SCHOOLS (072801)</t>
  </si>
  <si>
    <t>072801</t>
  </si>
  <si>
    <t>RIO VISTA ISD (126907)</t>
  </si>
  <si>
    <t>126907</t>
  </si>
  <si>
    <t>ROCKETSHIP PUBLIC SCHOOLS (220820)</t>
  </si>
  <si>
    <t>220820</t>
  </si>
  <si>
    <t>SANGER ISD (061908)</t>
  </si>
  <si>
    <t>061908</t>
  </si>
  <si>
    <t>SANTO ISD (182904)</t>
  </si>
  <si>
    <t>182904</t>
  </si>
  <si>
    <t>SIVELLS BEND ISD (049909)</t>
  </si>
  <si>
    <t>049909</t>
  </si>
  <si>
    <t>SLIDELL ISD (249908)</t>
  </si>
  <si>
    <t>249908</t>
  </si>
  <si>
    <t>SPRINGTOWN ISD (184902)</t>
  </si>
  <si>
    <t>184902</t>
  </si>
  <si>
    <t>STEPHENVILLE ISD (072903)</t>
  </si>
  <si>
    <t>072903</t>
  </si>
  <si>
    <t>STRAWN ISD (182905)</t>
  </si>
  <si>
    <t>182905</t>
  </si>
  <si>
    <t>TEXAS SCHOOL OF THE ARTS (220814)</t>
  </si>
  <si>
    <t>220814</t>
  </si>
  <si>
    <t>THREE WAY ISD (072901)</t>
  </si>
  <si>
    <t>072901</t>
  </si>
  <si>
    <t>TOLAR ISD (111903)</t>
  </si>
  <si>
    <t>111903</t>
  </si>
  <si>
    <t>TREETOPS SCHOOL INTERNATIONAL (220801)</t>
  </si>
  <si>
    <t>220801</t>
  </si>
  <si>
    <t>TRIVIUM ACADEMY (061805)</t>
  </si>
  <si>
    <t>061805</t>
  </si>
  <si>
    <t>UNIVERSITY OF NORTH TEXAS (061501)</t>
  </si>
  <si>
    <t>061501</t>
  </si>
  <si>
    <t>VALLEY VIEW ISD (049903)</t>
  </si>
  <si>
    <t>049903</t>
  </si>
  <si>
    <t>VENUS ISD (126908)</t>
  </si>
  <si>
    <t>126908</t>
  </si>
  <si>
    <t>WALNUT BEND ISD (049908)</t>
  </si>
  <si>
    <t>049908</t>
  </si>
  <si>
    <t>WEATHERFORD ISD (184903)</t>
  </si>
  <si>
    <t>184903</t>
  </si>
  <si>
    <t>WESTLAKE ACADEMY CHARTER SCHOOL (220810)</t>
  </si>
  <si>
    <t>220810</t>
  </si>
  <si>
    <t>WHITE SETTLEMENT ISD (220920)</t>
  </si>
  <si>
    <t>220920</t>
  </si>
  <si>
    <t>ABBOTT ISD (109901)</t>
  </si>
  <si>
    <t>109901</t>
  </si>
  <si>
    <t>ACADEMY ISD (014901)</t>
  </si>
  <si>
    <t>014901</t>
  </si>
  <si>
    <t>AQUILLA ISD (109912)</t>
  </si>
  <si>
    <t>109912</t>
  </si>
  <si>
    <t>AXTELL ISD (161918)</t>
  </si>
  <si>
    <t>161918</t>
  </si>
  <si>
    <t>BARTLETT ISD (014902)</t>
  </si>
  <si>
    <t>014902</t>
  </si>
  <si>
    <t>BELTON ISD (014903)</t>
  </si>
  <si>
    <t>014903</t>
  </si>
  <si>
    <t>BLOOMING GROVE ISD (175902)</t>
  </si>
  <si>
    <t>175902</t>
  </si>
  <si>
    <t>BLUM ISD (109913)</t>
  </si>
  <si>
    <t>109913</t>
  </si>
  <si>
    <t>BOSQUEVILLE ISD (161923)</t>
  </si>
  <si>
    <t>161923</t>
  </si>
  <si>
    <t>BRUCEVILLE-EDDY ISD (161919)</t>
  </si>
  <si>
    <t>161919</t>
  </si>
  <si>
    <t>BYNUM ISD (109902)</t>
  </si>
  <si>
    <t>109902</t>
  </si>
  <si>
    <t>CHILTON ISD (073901)</t>
  </si>
  <si>
    <t>073901</t>
  </si>
  <si>
    <t>CHINA SPRING ISD (161920)</t>
  </si>
  <si>
    <t>161920</t>
  </si>
  <si>
    <t>CLIFTON ISD (018901)</t>
  </si>
  <si>
    <t>018901</t>
  </si>
  <si>
    <t>CONNALLY ISD (161921)</t>
  </si>
  <si>
    <t>161921</t>
  </si>
  <si>
    <t>COOLIDGE ISD (147901)</t>
  </si>
  <si>
    <t>147901</t>
  </si>
  <si>
    <t>COPPERAS COVE ISD (050910)</t>
  </si>
  <si>
    <t>050910</t>
  </si>
  <si>
    <t>CORSICANA ISD (175903)</t>
  </si>
  <si>
    <t>175903</t>
  </si>
  <si>
    <t>COVINGTON ISD (109903)</t>
  </si>
  <si>
    <t>109903</t>
  </si>
  <si>
    <t>CRANFILLS GAP ISD (018908)</t>
  </si>
  <si>
    <t>018908</t>
  </si>
  <si>
    <t>CRAWFORD ISD (161901)</t>
  </si>
  <si>
    <t>161901</t>
  </si>
  <si>
    <t>DAWSON ISD (175904)</t>
  </si>
  <si>
    <t>175904</t>
  </si>
  <si>
    <t>DEW ISD (081906)</t>
  </si>
  <si>
    <t>081906</t>
  </si>
  <si>
    <t>EVANT ISD (050901)</t>
  </si>
  <si>
    <t>050901</t>
  </si>
  <si>
    <t>FAIRFIELD ISD (081902)</t>
  </si>
  <si>
    <t>081902</t>
  </si>
  <si>
    <t>FROST ISD (175905)</t>
  </si>
  <si>
    <t>175905</t>
  </si>
  <si>
    <t>GATESVILLE ISD (050902)</t>
  </si>
  <si>
    <t>050902</t>
  </si>
  <si>
    <t>GHOLSON ISD (161925)</t>
  </si>
  <si>
    <t>161925</t>
  </si>
  <si>
    <t>GOLDTHWAITE ISD (167901)</t>
  </si>
  <si>
    <t>167901</t>
  </si>
  <si>
    <t>GROESBECK ISD (147902)</t>
  </si>
  <si>
    <t>147902</t>
  </si>
  <si>
    <t>HALLSBURG ISD (161924)</t>
  </si>
  <si>
    <t>161924</t>
  </si>
  <si>
    <t>HAMILTON ISD (097902)</t>
  </si>
  <si>
    <t>097902</t>
  </si>
  <si>
    <t>HARMONY PUBLIC SCHOOLS - NORTH TEXAS (161807)</t>
  </si>
  <si>
    <t>161807</t>
  </si>
  <si>
    <t>HICO ISD (097903)</t>
  </si>
  <si>
    <t>097903</t>
  </si>
  <si>
    <t>HILLSBORO ISD (109904)</t>
  </si>
  <si>
    <t>109904</t>
  </si>
  <si>
    <t>HOLLAND ISD (014905)</t>
  </si>
  <si>
    <t>014905</t>
  </si>
  <si>
    <t>HUBBARD ISD (109905)</t>
  </si>
  <si>
    <t>109905</t>
  </si>
  <si>
    <t>IREDELL ISD (018906)</t>
  </si>
  <si>
    <t>018906</t>
  </si>
  <si>
    <t>ITASCA ISD (109907)</t>
  </si>
  <si>
    <t>109907</t>
  </si>
  <si>
    <t>JONESBORO ISD (050909)</t>
  </si>
  <si>
    <t>050909</t>
  </si>
  <si>
    <t>KERENS ISD (175907)</t>
  </si>
  <si>
    <t>175907</t>
  </si>
  <si>
    <t>KILLEEN ISD (014906)</t>
  </si>
  <si>
    <t>014906</t>
  </si>
  <si>
    <t>KOPPERL ISD (018907)</t>
  </si>
  <si>
    <t>018907</t>
  </si>
  <si>
    <t>LA VEGA ISD (161906)</t>
  </si>
  <si>
    <t>161906</t>
  </si>
  <si>
    <t>LAMPASAS ISD (141901)</t>
  </si>
  <si>
    <t>141901</t>
  </si>
  <si>
    <t>LOMETA ISD (141902)</t>
  </si>
  <si>
    <t>141902</t>
  </si>
  <si>
    <t>LORENA ISD (161907)</t>
  </si>
  <si>
    <t>161907</t>
  </si>
  <si>
    <t>MALONE ISD (109908)</t>
  </si>
  <si>
    <t>109908</t>
  </si>
  <si>
    <t>MARLIN ISD (073903)</t>
  </si>
  <si>
    <t>073903</t>
  </si>
  <si>
    <t>MART ISD (161908)</t>
  </si>
  <si>
    <t>161908</t>
  </si>
  <si>
    <t>MCGREGOR ISD (161909)</t>
  </si>
  <si>
    <t>161909</t>
  </si>
  <si>
    <t>MERIDIAN ISD (018902)</t>
  </si>
  <si>
    <t>018902</t>
  </si>
  <si>
    <t>MEXIA ISD (147903)</t>
  </si>
  <si>
    <t>147903</t>
  </si>
  <si>
    <t>MIDWAY ISD (161903)</t>
  </si>
  <si>
    <t>161903</t>
  </si>
  <si>
    <t>MILDRED ISD (175910)</t>
  </si>
  <si>
    <t>175910</t>
  </si>
  <si>
    <t>MOODY ISD (161910)</t>
  </si>
  <si>
    <t>161910</t>
  </si>
  <si>
    <t>MORGAN ISD (018903)</t>
  </si>
  <si>
    <t>018903</t>
  </si>
  <si>
    <t>MOUNT CALM ISD (109910)</t>
  </si>
  <si>
    <t>109910</t>
  </si>
  <si>
    <t>MULLIN ISD (167902)</t>
  </si>
  <si>
    <t>167902</t>
  </si>
  <si>
    <t>OGLESBY ISD (050904)</t>
  </si>
  <si>
    <t>050904</t>
  </si>
  <si>
    <t>ORENDA CHARTER SCHOOL (014804)</t>
  </si>
  <si>
    <t>014804</t>
  </si>
  <si>
    <t>PENELOPE ISD (109914)</t>
  </si>
  <si>
    <t>109914</t>
  </si>
  <si>
    <t>PRIDDY ISD (167904)</t>
  </si>
  <si>
    <t>167904</t>
  </si>
  <si>
    <t>PRIORITY CHARTER SCHOOLS (014803)</t>
  </si>
  <si>
    <t>014803</t>
  </si>
  <si>
    <t>RAPOPORT ACADEMY PUBLIC SCHOOL (161802)</t>
  </si>
  <si>
    <t>161802</t>
  </si>
  <si>
    <t>RICE ISD (175911)</t>
  </si>
  <si>
    <t>175911</t>
  </si>
  <si>
    <t>RICHARD MILBURN ALTER HIGH SCHOOL (KILLEEN) (014801)</t>
  </si>
  <si>
    <t>014801</t>
  </si>
  <si>
    <t>RIESEL ISD (161912)</t>
  </si>
  <si>
    <t>161912</t>
  </si>
  <si>
    <t>ROBINSON ISD (161922)</t>
  </si>
  <si>
    <t>161922</t>
  </si>
  <si>
    <t>ROGERS ISD (014907)</t>
  </si>
  <si>
    <t>014907</t>
  </si>
  <si>
    <t>ROSEBUD-LOTT ISD (073905)</t>
  </si>
  <si>
    <t>073905</t>
  </si>
  <si>
    <t>SALADO ISD (014908)</t>
  </si>
  <si>
    <t>014908</t>
  </si>
  <si>
    <t>TEAGUE ISD (081904)</t>
  </si>
  <si>
    <t>081904</t>
  </si>
  <si>
    <t>TEMPLE ISD (014909)</t>
  </si>
  <si>
    <t>014909</t>
  </si>
  <si>
    <t>TROY ISD (014910)</t>
  </si>
  <si>
    <t>014910</t>
  </si>
  <si>
    <t>VALLEY MILLS ISD (018904)</t>
  </si>
  <si>
    <t>018904</t>
  </si>
  <si>
    <t>WACO ISD (161914)</t>
  </si>
  <si>
    <t>161914</t>
  </si>
  <si>
    <t>WALNUT SPRINGS ISD (018905)</t>
  </si>
  <si>
    <t>018905</t>
  </si>
  <si>
    <t>WEST ISD (161916)</t>
  </si>
  <si>
    <t>161916</t>
  </si>
  <si>
    <t>WESTPHALIA ISD (073904)</t>
  </si>
  <si>
    <t>073904</t>
  </si>
  <si>
    <t>WHITNEY ISD (109911)</t>
  </si>
  <si>
    <t>109911</t>
  </si>
  <si>
    <t>WORTHAM ISD (081905)</t>
  </si>
  <si>
    <t>081905</t>
  </si>
  <si>
    <t>AUSTIN ACHIEVE PUBLIC SCHOOLS (227825)</t>
  </si>
  <si>
    <t>227825</t>
  </si>
  <si>
    <t>AUSTIN DISCOVERY SCHOOL (227821)</t>
  </si>
  <si>
    <t>227821</t>
  </si>
  <si>
    <t>AUSTIN ISD (227901)</t>
  </si>
  <si>
    <t>BASTROP ISD (011901)</t>
  </si>
  <si>
    <t>011901</t>
  </si>
  <si>
    <t>BLANCO ISD (016902)</t>
  </si>
  <si>
    <t>016902</t>
  </si>
  <si>
    <t>BOERNE ISD (130901)</t>
  </si>
  <si>
    <t>130901</t>
  </si>
  <si>
    <t>BURNET CISD (027903)</t>
  </si>
  <si>
    <t>027903</t>
  </si>
  <si>
    <t>CEDARS INTERNATIONAL ACADEMY (227817)</t>
  </si>
  <si>
    <t>227817</t>
  </si>
  <si>
    <t>CHAPARRAL STAR ACADEMY (227814)</t>
  </si>
  <si>
    <t>227814</t>
  </si>
  <si>
    <t>COMAL ISD (046902)</t>
  </si>
  <si>
    <t>046902</t>
  </si>
  <si>
    <t>COMFORT ISD (130902)</t>
  </si>
  <si>
    <t>130902</t>
  </si>
  <si>
    <t>COUPLAND ISD (246914)</t>
  </si>
  <si>
    <t>246914</t>
  </si>
  <si>
    <t>DEL VALLE ISD (227910)</t>
  </si>
  <si>
    <t>227910</t>
  </si>
  <si>
    <t>DIME BOX ISD (144903)</t>
  </si>
  <si>
    <t>144903</t>
  </si>
  <si>
    <t>DORAL ACADEMY OF TEXAS (105804)</t>
  </si>
  <si>
    <t>105804</t>
  </si>
  <si>
    <t>DOSS CONSOLIDATED CSD (086024)</t>
  </si>
  <si>
    <t>086024</t>
  </si>
  <si>
    <t>DRIPPING SPRINGS ISD (105904)</t>
  </si>
  <si>
    <t>105904</t>
  </si>
  <si>
    <t>EANES ISD (227909)</t>
  </si>
  <si>
    <t>227909</t>
  </si>
  <si>
    <t>ELGIN ISD (011902)</t>
  </si>
  <si>
    <t>011902</t>
  </si>
  <si>
    <t>FAYETTEVILLE ISD (075906)</t>
  </si>
  <si>
    <t>075906</t>
  </si>
  <si>
    <t>FLATONIA ISD (075901)</t>
  </si>
  <si>
    <t>075901</t>
  </si>
  <si>
    <t>FLORENCE ISD (246902)</t>
  </si>
  <si>
    <t>246902</t>
  </si>
  <si>
    <t>FREDERICKSBURG ISD (086901)</t>
  </si>
  <si>
    <t>086901</t>
  </si>
  <si>
    <t>GEORGETOWN ISD (246904)</t>
  </si>
  <si>
    <t>246904</t>
  </si>
  <si>
    <t>GIDDINGS ISD (144901)</t>
  </si>
  <si>
    <t>144901</t>
  </si>
  <si>
    <t>GONZALES ISD (089901)</t>
  </si>
  <si>
    <t>089901</t>
  </si>
  <si>
    <t>GOODWATER MONTESSORI SCHOOL (246802)</t>
  </si>
  <si>
    <t>246802</t>
  </si>
  <si>
    <t>GRANGER ISD (246905)</t>
  </si>
  <si>
    <t>246905</t>
  </si>
  <si>
    <t>HARMONY PUBLIC SCHOOLS - CENTRAL TEXAS (227816)</t>
  </si>
  <si>
    <t>227816</t>
  </si>
  <si>
    <t>HARPER ISD (086902)</t>
  </si>
  <si>
    <t>086902</t>
  </si>
  <si>
    <t>HAYS CISD (105906)</t>
  </si>
  <si>
    <t>105906</t>
  </si>
  <si>
    <t>HUTTO ISD (246906)</t>
  </si>
  <si>
    <t>246906</t>
  </si>
  <si>
    <t>JARRELL ISD (246907)</t>
  </si>
  <si>
    <t>246907</t>
  </si>
  <si>
    <t>JOHNSON CITY ISD (016901)</t>
  </si>
  <si>
    <t>016901</t>
  </si>
  <si>
    <t>KATHERINE ANNE PORTER SCHOOL (105801)</t>
  </si>
  <si>
    <t>105801</t>
  </si>
  <si>
    <t>KI CHARTER (105803)</t>
  </si>
  <si>
    <t>105803</t>
  </si>
  <si>
    <t>KIPP TEXAS PUBLIC SCHOOLS (227820)</t>
  </si>
  <si>
    <t>227820</t>
  </si>
  <si>
    <t>LA GRANGE ISD (075902)</t>
  </si>
  <si>
    <t>075902</t>
  </si>
  <si>
    <t>LAGO VISTA ISD (227912)</t>
  </si>
  <si>
    <t>227912</t>
  </si>
  <si>
    <t>LAKE TRAVIS ISD (227913)</t>
  </si>
  <si>
    <t>227913</t>
  </si>
  <si>
    <t>LEANDER ISD (246913)</t>
  </si>
  <si>
    <t>246913</t>
  </si>
  <si>
    <t>LEXINGTON ISD (144902)</t>
  </si>
  <si>
    <t>144902</t>
  </si>
  <si>
    <t>LIBERTY HILL ISD (246908)</t>
  </si>
  <si>
    <t>246908</t>
  </si>
  <si>
    <t>LLANO ISD (150901)</t>
  </si>
  <si>
    <t>150901</t>
  </si>
  <si>
    <t>LOCKHART ISD (028902)</t>
  </si>
  <si>
    <t>028902</t>
  </si>
  <si>
    <t>LULING ISD (028903)</t>
  </si>
  <si>
    <t>028903</t>
  </si>
  <si>
    <t>MANOR ISD (227907)</t>
  </si>
  <si>
    <t>227907</t>
  </si>
  <si>
    <t>MARBLE FALLS ISD (027904)</t>
  </si>
  <si>
    <t>027904</t>
  </si>
  <si>
    <t>MARION ISD (094904)</t>
  </si>
  <si>
    <t>094904</t>
  </si>
  <si>
    <t>MCDADE ISD (011905)</t>
  </si>
  <si>
    <t>011905</t>
  </si>
  <si>
    <t>MEADOWLAND CHARTER DISTRICT (130801)</t>
  </si>
  <si>
    <t>130801</t>
  </si>
  <si>
    <t>MERIDIAN WORLD SCHOOL LLC (246801)</t>
  </si>
  <si>
    <t>246801</t>
  </si>
  <si>
    <t>MONTESSORI FOR ALL (227826)</t>
  </si>
  <si>
    <t>227826</t>
  </si>
  <si>
    <t>NAVARRO ISD (094903)</t>
  </si>
  <si>
    <t>094903</t>
  </si>
  <si>
    <t>NEW BRAUNFELS ISD (046901)</t>
  </si>
  <si>
    <t>046901</t>
  </si>
  <si>
    <t>NIXON-SMILEY CISD (089903)</t>
  </si>
  <si>
    <t>089903</t>
  </si>
  <si>
    <t>NYOS CHARTER SCHOOL (227804)</t>
  </si>
  <si>
    <t>227804</t>
  </si>
  <si>
    <t>PFLUGERVILLE ISD (227904)</t>
  </si>
  <si>
    <t>227904</t>
  </si>
  <si>
    <t>PRAIRIE LEA ISD (028906)</t>
  </si>
  <si>
    <t>028906</t>
  </si>
  <si>
    <t>ROUND ROCK ISD (246909)</t>
  </si>
  <si>
    <t>246909</t>
  </si>
  <si>
    <t>ROUND TOP-CARMINE ISD (075908)</t>
  </si>
  <si>
    <t>075908</t>
  </si>
  <si>
    <t>SAN MARCOS CISD (105902)</t>
  </si>
  <si>
    <t>105902</t>
  </si>
  <si>
    <t>SCHERTZ-CIBOLO-U CITY ISD (094902)</t>
  </si>
  <si>
    <t>094902</t>
  </si>
  <si>
    <t>SCHULENBURG ISD (075903)</t>
  </si>
  <si>
    <t>075903</t>
  </si>
  <si>
    <t>SEGUIN ISD (094901)</t>
  </si>
  <si>
    <t>094901</t>
  </si>
  <si>
    <t>SMITHVILLE ISD (011904)</t>
  </si>
  <si>
    <t>011904</t>
  </si>
  <si>
    <t>TAYLOR ISD (246911)</t>
  </si>
  <si>
    <t>246911</t>
  </si>
  <si>
    <t>TEXAS EMPOWERMENT ACADEMY (227805)</t>
  </si>
  <si>
    <t>227805</t>
  </si>
  <si>
    <t>TEXAS JUVENILE JUSTICE DEPARTMENT (227622)</t>
  </si>
  <si>
    <t>227622</t>
  </si>
  <si>
    <t>TEXAS PREPARATORY SCHOOL (105802)</t>
  </si>
  <si>
    <t>105802</t>
  </si>
  <si>
    <t>TEXAS SCH FOR THE BLIND &amp; VISUALLY IMPAIRED (227905)</t>
  </si>
  <si>
    <t>227905</t>
  </si>
  <si>
    <t>TEXAS SCH FOR THE DEAF (227906)</t>
  </si>
  <si>
    <t>227906</t>
  </si>
  <si>
    <t>THE EXCEL CENTER (FOR ADULTS) (227827)</t>
  </si>
  <si>
    <t>227827</t>
  </si>
  <si>
    <t>THRALL ISD (246912)</t>
  </si>
  <si>
    <t>246912</t>
  </si>
  <si>
    <t>TRINITY CHARTER SCHOOL (046802)</t>
  </si>
  <si>
    <t>046802</t>
  </si>
  <si>
    <t>UNIVERSITY OF TEXAS AT AUSTIN H S (227506)</t>
  </si>
  <si>
    <t>227506</t>
  </si>
  <si>
    <t>UNIVERSITY OF TEXAS ELEMENTARY CHARTER SCHOOL (227819)</t>
  </si>
  <si>
    <t>227819</t>
  </si>
  <si>
    <t>UNIVERSITY OF TEXAS UNIVERSITY CHARTER SCHOOL (227806)</t>
  </si>
  <si>
    <t>227806</t>
  </si>
  <si>
    <t>VALERE PUBLIC SCHOOLS (227824)</t>
  </si>
  <si>
    <t>227824</t>
  </si>
  <si>
    <t>VALOR PUBLIC SCHOOLS (227829)</t>
  </si>
  <si>
    <t>227829</t>
  </si>
  <si>
    <t>WAELDER ISD (089905)</t>
  </si>
  <si>
    <t>089905</t>
  </si>
  <si>
    <t>WAYSIDE SCHOOLS (227803)</t>
  </si>
  <si>
    <t>227803</t>
  </si>
  <si>
    <t>WIMBERLEY ISD (105905)</t>
  </si>
  <si>
    <t>105905</t>
  </si>
  <si>
    <t>ABILENE ISD (221901)</t>
  </si>
  <si>
    <t>221901</t>
  </si>
  <si>
    <t>ALBANY ISD (209901)</t>
  </si>
  <si>
    <t>209901</t>
  </si>
  <si>
    <t>ANSON ISD (127901)</t>
  </si>
  <si>
    <t>127901</t>
  </si>
  <si>
    <t>ASPERMONT ISD (217901)</t>
  </si>
  <si>
    <t>217901</t>
  </si>
  <si>
    <t>BAIRD ISD (030903)</t>
  </si>
  <si>
    <t>030903</t>
  </si>
  <si>
    <t>BLACKWELL CISD (177903)</t>
  </si>
  <si>
    <t>177903</t>
  </si>
  <si>
    <t>BRECKENRIDGE ISD (215901)</t>
  </si>
  <si>
    <t>215901</t>
  </si>
  <si>
    <t>CISCO ISD (067902)</t>
  </si>
  <si>
    <t>067902</t>
  </si>
  <si>
    <t>CLYDE CISD (030902)</t>
  </si>
  <si>
    <t>030902</t>
  </si>
  <si>
    <t>COLORADO ISD (168901)</t>
  </si>
  <si>
    <t>168901</t>
  </si>
  <si>
    <t>COMANCHE ISD (047901)</t>
  </si>
  <si>
    <t>047901</t>
  </si>
  <si>
    <t>CROSS PLAINS ISD (030901)</t>
  </si>
  <si>
    <t>030901</t>
  </si>
  <si>
    <t>DE LEON ISD (047902)</t>
  </si>
  <si>
    <t>047902</t>
  </si>
  <si>
    <t>EASTLAND ISD (067903)</t>
  </si>
  <si>
    <t>067903</t>
  </si>
  <si>
    <t>EULA ISD (030906)</t>
  </si>
  <si>
    <t>030906</t>
  </si>
  <si>
    <t>GORMAN ISD (067904)</t>
  </si>
  <si>
    <t>067904</t>
  </si>
  <si>
    <t>GUSTINE ISD (047903)</t>
  </si>
  <si>
    <t>047903</t>
  </si>
  <si>
    <t>HAMLIN COLLEGIATE ISD (127903)</t>
  </si>
  <si>
    <t>127903</t>
  </si>
  <si>
    <t>HASKELL CISD (104901)</t>
  </si>
  <si>
    <t>104901</t>
  </si>
  <si>
    <t>HAWLEY ISD (127904)</t>
  </si>
  <si>
    <t>127904</t>
  </si>
  <si>
    <t>HERMLEIGH ISD (208901)</t>
  </si>
  <si>
    <t>208901</t>
  </si>
  <si>
    <t>HIGHLAND ISD (177905)</t>
  </si>
  <si>
    <t>177905</t>
  </si>
  <si>
    <t>IRA ISD (208903)</t>
  </si>
  <si>
    <t>208903</t>
  </si>
  <si>
    <t>JIM NED CISD (221911)</t>
  </si>
  <si>
    <t>221911</t>
  </si>
  <si>
    <t>LORAINE ISD (168902)</t>
  </si>
  <si>
    <t>168902</t>
  </si>
  <si>
    <t>LUEDERS-AVOCA ISD (127905)</t>
  </si>
  <si>
    <t>127905</t>
  </si>
  <si>
    <t>MERKEL ISD (221904)</t>
  </si>
  <si>
    <t>221904</t>
  </si>
  <si>
    <t>MORAN ISD (209902)</t>
  </si>
  <si>
    <t>209902</t>
  </si>
  <si>
    <t>PAINT CREEK ISD (104907)</t>
  </si>
  <si>
    <t>104907</t>
  </si>
  <si>
    <t>RANGER ISD (067907)</t>
  </si>
  <si>
    <t>067907</t>
  </si>
  <si>
    <t>RISING STAR ISD (067908)</t>
  </si>
  <si>
    <t>067908</t>
  </si>
  <si>
    <t>ROBY CISD (076903)</t>
  </si>
  <si>
    <t>076903</t>
  </si>
  <si>
    <t>ROSCOE COLLEGIATE ISD (177901)</t>
  </si>
  <si>
    <t>177901</t>
  </si>
  <si>
    <t>ROTAN ISD (076904)</t>
  </si>
  <si>
    <t>076904</t>
  </si>
  <si>
    <t>RULE ISD (104903)</t>
  </si>
  <si>
    <t>104903</t>
  </si>
  <si>
    <t>SIDNEY ISD (047905)</t>
  </si>
  <si>
    <t>047905</t>
  </si>
  <si>
    <t>SNYDER ISD (208902)</t>
  </si>
  <si>
    <t>208902</t>
  </si>
  <si>
    <t>STAMFORD ISD (127906)</t>
  </si>
  <si>
    <t>127906</t>
  </si>
  <si>
    <t>SWEETWATER ISD (177902)</t>
  </si>
  <si>
    <t>177902</t>
  </si>
  <si>
    <t>TEXAS COLLEGE PREPARATORY ACADEMIES (221801)</t>
  </si>
  <si>
    <t>221801</t>
  </si>
  <si>
    <t>TRENT ISD (221905)</t>
  </si>
  <si>
    <t>221905</t>
  </si>
  <si>
    <t>WESTBROOK ISD (168903)</t>
  </si>
  <si>
    <t>168903</t>
  </si>
  <si>
    <t>WYLIE ISD (221912)</t>
  </si>
  <si>
    <t>221912</t>
  </si>
  <si>
    <t>BALLINGER ISD (200901)</t>
  </si>
  <si>
    <t>200901</t>
  </si>
  <si>
    <t>BANGS ISD (025901)</t>
  </si>
  <si>
    <t>025901</t>
  </si>
  <si>
    <t>BLANKET ISD (025904)</t>
  </si>
  <si>
    <t>025904</t>
  </si>
  <si>
    <t>BRADY ISD (160901)</t>
  </si>
  <si>
    <t>160901</t>
  </si>
  <si>
    <t>BRONTE ISD (041901)</t>
  </si>
  <si>
    <t>041901</t>
  </si>
  <si>
    <t>BROOKESMITH ISD (025908)</t>
  </si>
  <si>
    <t>025908</t>
  </si>
  <si>
    <t>BROWNWOOD ISD (025902)</t>
  </si>
  <si>
    <t>025902</t>
  </si>
  <si>
    <t>CHEROKEE ISD (206903)</t>
  </si>
  <si>
    <t>206903</t>
  </si>
  <si>
    <t>CHRISTOVAL ISD (226901)</t>
  </si>
  <si>
    <t>226901</t>
  </si>
  <si>
    <t>COLEMAN ISD (042901)</t>
  </si>
  <si>
    <t>042901</t>
  </si>
  <si>
    <t>COMSTOCK ISD (233903)</t>
  </si>
  <si>
    <t>233903</t>
  </si>
  <si>
    <t>CROCKETT COUNTY CONSOLIDATED CSD (053001)</t>
  </si>
  <si>
    <t>053001</t>
  </si>
  <si>
    <t>EARLY ISD (025909)</t>
  </si>
  <si>
    <t>025909</t>
  </si>
  <si>
    <t>EDEN CISD (048901)</t>
  </si>
  <si>
    <t>048901</t>
  </si>
  <si>
    <t>GRAPE CREEK ISD (226907)</t>
  </si>
  <si>
    <t>226907</t>
  </si>
  <si>
    <t>IRION COUNTY ISD (118902)</t>
  </si>
  <si>
    <t>118902</t>
  </si>
  <si>
    <t>JUNCTION ISD (134901)</t>
  </si>
  <si>
    <t>134901</t>
  </si>
  <si>
    <t>LOHN ISD (160905)</t>
  </si>
  <si>
    <t>160905</t>
  </si>
  <si>
    <t>MASON ISD (157901)</t>
  </si>
  <si>
    <t>157901</t>
  </si>
  <si>
    <t>MAY ISD (025905)</t>
  </si>
  <si>
    <t>025905</t>
  </si>
  <si>
    <t>MENARD ISD (164901)</t>
  </si>
  <si>
    <t>164901</t>
  </si>
  <si>
    <t>MILES ISD (200902)</t>
  </si>
  <si>
    <t>200902</t>
  </si>
  <si>
    <t>NUECES CANYON CISD (069902)</t>
  </si>
  <si>
    <t>069902</t>
  </si>
  <si>
    <t>OLFEN ISD (200906)</t>
  </si>
  <si>
    <t>200906</t>
  </si>
  <si>
    <t>PAINT ROCK ISD (048903)</t>
  </si>
  <si>
    <t>048903</t>
  </si>
  <si>
    <t>PANTHER CREEK CISD (042905)</t>
  </si>
  <si>
    <t>042905</t>
  </si>
  <si>
    <t>RICHLAND SPRINGS ISD (206902)</t>
  </si>
  <si>
    <t>206902</t>
  </si>
  <si>
    <t>ROBERT LEE ISD (041902)</t>
  </si>
  <si>
    <t>041902</t>
  </si>
  <si>
    <t>ROCHELLE ISD (160904)</t>
  </si>
  <si>
    <t>160904</t>
  </si>
  <si>
    <t>ROCKSPRINGS ISD (069901)</t>
  </si>
  <si>
    <t>069901</t>
  </si>
  <si>
    <t>SAN ANGELO ISD (226903)</t>
  </si>
  <si>
    <t>226903</t>
  </si>
  <si>
    <t>SAN FELIPE-DEL RIO CISD (233901)</t>
  </si>
  <si>
    <t>233901</t>
  </si>
  <si>
    <t>SAN SABA ISD (206901)</t>
  </si>
  <si>
    <t>206901</t>
  </si>
  <si>
    <t>SANTA ANNA ISD (042903)</t>
  </si>
  <si>
    <t>042903</t>
  </si>
  <si>
    <t>SCHLEICHER ISD (207901)</t>
  </si>
  <si>
    <t>207901</t>
  </si>
  <si>
    <t>SONORA ISD (218901)</t>
  </si>
  <si>
    <t>218901</t>
  </si>
  <si>
    <t>STERLING CITY ISD (216901)</t>
  </si>
  <si>
    <t>216901</t>
  </si>
  <si>
    <t>TEXAS LEADERSHIP PUBLIC SCHOOLS (226801)</t>
  </si>
  <si>
    <t>226801</t>
  </si>
  <si>
    <t>VERIBEST ISD (226908)</t>
  </si>
  <si>
    <t>226908</t>
  </si>
  <si>
    <t>WALL ISD (226906)</t>
  </si>
  <si>
    <t>226906</t>
  </si>
  <si>
    <t>WATER VALLEY ISD (226905)</t>
  </si>
  <si>
    <t>226905</t>
  </si>
  <si>
    <t>WINTERS ISD (200904)</t>
  </si>
  <si>
    <t>200904</t>
  </si>
  <si>
    <t>ZEPHYR ISD (025906)</t>
  </si>
  <si>
    <t>025906</t>
  </si>
  <si>
    <t>ADRIAN ISD (180903)</t>
  </si>
  <si>
    <t>180903</t>
  </si>
  <si>
    <t>AMARILLO ISD (188901)</t>
  </si>
  <si>
    <t>188901</t>
  </si>
  <si>
    <t>BOOKER ISD (148901)</t>
  </si>
  <si>
    <t>148901</t>
  </si>
  <si>
    <t>BORGER ISD (117901)</t>
  </si>
  <si>
    <t>117901</t>
  </si>
  <si>
    <t>BOVINA ISD (185901)</t>
  </si>
  <si>
    <t>185901</t>
  </si>
  <si>
    <t>BOYS RANCH ISD (180901)</t>
  </si>
  <si>
    <t>180901</t>
  </si>
  <si>
    <t>BUSHLAND ISD (188904)</t>
  </si>
  <si>
    <t>188904</t>
  </si>
  <si>
    <t>CANADIAN ISD (106901)</t>
  </si>
  <si>
    <t>106901</t>
  </si>
  <si>
    <t>CANYON ISD (191901)</t>
  </si>
  <si>
    <t>191901</t>
  </si>
  <si>
    <t>CHANNING ISD (103901)</t>
  </si>
  <si>
    <t>103901</t>
  </si>
  <si>
    <t>CHILDRESS ISD (038901)</t>
  </si>
  <si>
    <t>038901</t>
  </si>
  <si>
    <t>CLARENDON ISD (065901)</t>
  </si>
  <si>
    <t>065901</t>
  </si>
  <si>
    <t>CLAUDE ISD (006902)</t>
  </si>
  <si>
    <t>006902</t>
  </si>
  <si>
    <t>DALHART ISD (056901)</t>
  </si>
  <si>
    <t>056901</t>
  </si>
  <si>
    <t>DARROUZETT ISD (148905)</t>
  </si>
  <si>
    <t>148905</t>
  </si>
  <si>
    <t>DIMMITT ISD (035901)</t>
  </si>
  <si>
    <t>035901</t>
  </si>
  <si>
    <t>DUMAS ISD (171901)</t>
  </si>
  <si>
    <t>171901</t>
  </si>
  <si>
    <t>FARWELL ISD (185902)</t>
  </si>
  <si>
    <t>185902</t>
  </si>
  <si>
    <t>FOLLETT ISD (148902)</t>
  </si>
  <si>
    <t>148902</t>
  </si>
  <si>
    <t>FORT ELLIOTT CISD (242906)</t>
  </si>
  <si>
    <t>242906</t>
  </si>
  <si>
    <t>FRIONA ISD (185903)</t>
  </si>
  <si>
    <t>185903</t>
  </si>
  <si>
    <t>GRANDVIEW-HOPKINS ISD (090905)</t>
  </si>
  <si>
    <t>090905</t>
  </si>
  <si>
    <t>GROOM ISD (033901)</t>
  </si>
  <si>
    <t>033901</t>
  </si>
  <si>
    <t>GRUVER ISD (098901)</t>
  </si>
  <si>
    <t>098901</t>
  </si>
  <si>
    <t>HAPPY ISD (219901)</t>
  </si>
  <si>
    <t>219901</t>
  </si>
  <si>
    <t>HART ISD (035902)</t>
  </si>
  <si>
    <t>035902</t>
  </si>
  <si>
    <t>HARTLEY ISD (103902)</t>
  </si>
  <si>
    <t>103902</t>
  </si>
  <si>
    <t>HEDLEY ISD (065902)</t>
  </si>
  <si>
    <t>065902</t>
  </si>
  <si>
    <t>HEREFORD ISD (059901)</t>
  </si>
  <si>
    <t>059901</t>
  </si>
  <si>
    <t>HIGHLAND PARK ISD (188903)</t>
  </si>
  <si>
    <t>188903</t>
  </si>
  <si>
    <t>KELTON ISD (242905)</t>
  </si>
  <si>
    <t>242905</t>
  </si>
  <si>
    <t>KRESS ISD (219905)</t>
  </si>
  <si>
    <t>219905</t>
  </si>
  <si>
    <t>LAZBUDDIE ISD (185904)</t>
  </si>
  <si>
    <t>185904</t>
  </si>
  <si>
    <t>LEFORS ISD (090902)</t>
  </si>
  <si>
    <t>090902</t>
  </si>
  <si>
    <t>MCLEAN ISD (090903)</t>
  </si>
  <si>
    <t>090903</t>
  </si>
  <si>
    <t>MEMPHIS ISD (096904)</t>
  </si>
  <si>
    <t>096904</t>
  </si>
  <si>
    <t>MIAMI ISD (197902)</t>
  </si>
  <si>
    <t>197902</t>
  </si>
  <si>
    <t>NAZARETH ISD (035903)</t>
  </si>
  <si>
    <t>035903</t>
  </si>
  <si>
    <t>PAMPA ISD (090904)</t>
  </si>
  <si>
    <t>090904</t>
  </si>
  <si>
    <t>PANHANDLE ISD (033902)</t>
  </si>
  <si>
    <t>033902</t>
  </si>
  <si>
    <t>PERRYTON ISD (179901)</t>
  </si>
  <si>
    <t>179901</t>
  </si>
  <si>
    <t>PLEMONS-STINNETT-PHILLIPS CISD (117904)</t>
  </si>
  <si>
    <t>117904</t>
  </si>
  <si>
    <t>PRINGLE-MORSE CISD (098903)</t>
  </si>
  <si>
    <t>098903</t>
  </si>
  <si>
    <t>RIVER ROAD ISD (188902)</t>
  </si>
  <si>
    <t>188902</t>
  </si>
  <si>
    <t>SANFORD-FRITCH ISD (117903)</t>
  </si>
  <si>
    <t>117903</t>
  </si>
  <si>
    <t>SHAMROCK ISD (242902)</t>
  </si>
  <si>
    <t>242902</t>
  </si>
  <si>
    <t>SILVERTON ISD (023902)</t>
  </si>
  <si>
    <t>023902</t>
  </si>
  <si>
    <t>SPEARMAN ISD (098904)</t>
  </si>
  <si>
    <t>098904</t>
  </si>
  <si>
    <t>SPRING CREEK ISD (117907)</t>
  </si>
  <si>
    <t>117907</t>
  </si>
  <si>
    <t>STRATFORD ISD (211902)</t>
  </si>
  <si>
    <t>211902</t>
  </si>
  <si>
    <t>SUNRAY COLLEGIATE ISD (171902)</t>
  </si>
  <si>
    <t>171902</t>
  </si>
  <si>
    <t>TEXHOMA ISD (211901)</t>
  </si>
  <si>
    <t>211901</t>
  </si>
  <si>
    <t>TEXLINE ISD (056902)</t>
  </si>
  <si>
    <t>056902</t>
  </si>
  <si>
    <t>TULIA ISD (219903)</t>
  </si>
  <si>
    <t>219903</t>
  </si>
  <si>
    <t>TURKEY-QUITAQUE ISD (096905)</t>
  </si>
  <si>
    <t>096905</t>
  </si>
  <si>
    <t>VEGA ISD (180902)</t>
  </si>
  <si>
    <t>180902</t>
  </si>
  <si>
    <t>WALCOTT ISD (059902)</t>
  </si>
  <si>
    <t>059902</t>
  </si>
  <si>
    <t>WELLINGTON ISD (044902)</t>
  </si>
  <si>
    <t>044902</t>
  </si>
  <si>
    <t>WHEELER ISD (242903)</t>
  </si>
  <si>
    <t>242903</t>
  </si>
  <si>
    <t>WHITE DEER ISD (033904)</t>
  </si>
  <si>
    <t>033904</t>
  </si>
  <si>
    <t>WILDORADO ISD (180904)</t>
  </si>
  <si>
    <t>180904</t>
  </si>
  <si>
    <t>ABERNATHY ISD (095901)</t>
  </si>
  <si>
    <t>095901</t>
  </si>
  <si>
    <t>AMHERST ISD (140901)</t>
  </si>
  <si>
    <t>140901</t>
  </si>
  <si>
    <t>ANTON ISD (110901)</t>
  </si>
  <si>
    <t>110901</t>
  </si>
  <si>
    <t>BETTY M CONDRA SCHOOL FOR EDUCATION INNOVATION (152806)</t>
  </si>
  <si>
    <t>152806</t>
  </si>
  <si>
    <t>BORDEN COUNTY ISD (017901)</t>
  </si>
  <si>
    <t>017901</t>
  </si>
  <si>
    <t>BROWNFIELD ISD (223901)</t>
  </si>
  <si>
    <t>223901</t>
  </si>
  <si>
    <t>COTTON CENTER ISD (095902)</t>
  </si>
  <si>
    <t>095902</t>
  </si>
  <si>
    <t>CROSBYTON CISD (054901)</t>
  </si>
  <si>
    <t>054901</t>
  </si>
  <si>
    <t>DAWSON ISD (058902)</t>
  </si>
  <si>
    <t>058902</t>
  </si>
  <si>
    <t>DENVER CITY ISD (251901)</t>
  </si>
  <si>
    <t>251901</t>
  </si>
  <si>
    <t>FLOYDADA COLLEGIATE ISD (077901)</t>
  </si>
  <si>
    <t>077901</t>
  </si>
  <si>
    <t>FRENSHIP ISD (152907)</t>
  </si>
  <si>
    <t>152907</t>
  </si>
  <si>
    <t>GUTHRIE CSD (135001)</t>
  </si>
  <si>
    <t>135001</t>
  </si>
  <si>
    <t>HALE CENTER ISD (095903)</t>
  </si>
  <si>
    <t>095903</t>
  </si>
  <si>
    <t>IDALOU ISD (152910)</t>
  </si>
  <si>
    <t>152910</t>
  </si>
  <si>
    <t>JAYTON-GIRARD ISD (132902)</t>
  </si>
  <si>
    <t>132902</t>
  </si>
  <si>
    <t>KLONDIKE ISD (058905)</t>
  </si>
  <si>
    <t>058905</t>
  </si>
  <si>
    <t>LAMESA ISD (058906)</t>
  </si>
  <si>
    <t>058906</t>
  </si>
  <si>
    <t>LEVELLAND ISD (110902)</t>
  </si>
  <si>
    <t>110902</t>
  </si>
  <si>
    <t>LITTLEFIELD ISD (140904)</t>
  </si>
  <si>
    <t>140904</t>
  </si>
  <si>
    <t>LOCKNEY ISD (077902)</t>
  </si>
  <si>
    <t>077902</t>
  </si>
  <si>
    <t>LOOP ISD (083902)</t>
  </si>
  <si>
    <t>083902</t>
  </si>
  <si>
    <t>LORENZO ISD (054902)</t>
  </si>
  <si>
    <t>054902</t>
  </si>
  <si>
    <t>LUBBOCK ISD (152901)</t>
  </si>
  <si>
    <t>152901</t>
  </si>
  <si>
    <t>LUBBOCK-COOPER ISD (152906)</t>
  </si>
  <si>
    <t>152906</t>
  </si>
  <si>
    <t>MEADOW ISD (223902)</t>
  </si>
  <si>
    <t>223902</t>
  </si>
  <si>
    <t>MORTON ISD (040901)</t>
  </si>
  <si>
    <t>040901</t>
  </si>
  <si>
    <t>MOTLEY COUNTY ISD (173901)</t>
  </si>
  <si>
    <t>173901</t>
  </si>
  <si>
    <t>MULESHOE ISD (009901)</t>
  </si>
  <si>
    <t>009901</t>
  </si>
  <si>
    <t>NEW DEAL ISD (152902)</t>
  </si>
  <si>
    <t>152902</t>
  </si>
  <si>
    <t>NEW HOME ISD (153905)</t>
  </si>
  <si>
    <t>153905</t>
  </si>
  <si>
    <t>O'DONNELL ISD (153903)</t>
  </si>
  <si>
    <t>153903</t>
  </si>
  <si>
    <t>OLTON ISD (140905)</t>
  </si>
  <si>
    <t>140905</t>
  </si>
  <si>
    <t>PADUCAH ISD (051901)</t>
  </si>
  <si>
    <t>051901</t>
  </si>
  <si>
    <t>PATTON SPRINGS ISD (063906)</t>
  </si>
  <si>
    <t>063906</t>
  </si>
  <si>
    <t>PETERSBURG ISD (095904)</t>
  </si>
  <si>
    <t>095904</t>
  </si>
  <si>
    <t>PLAINS ISD (251902)</t>
  </si>
  <si>
    <t>251902</t>
  </si>
  <si>
    <t>PLAINVIEW ISD (095905)</t>
  </si>
  <si>
    <t>095905</t>
  </si>
  <si>
    <t>POST ISD (085902)</t>
  </si>
  <si>
    <t>085902</t>
  </si>
  <si>
    <t>RALLS ISD (054903)</t>
  </si>
  <si>
    <t>054903</t>
  </si>
  <si>
    <t>RISE ACADEMY (152802)</t>
  </si>
  <si>
    <t>152802</t>
  </si>
  <si>
    <t>ROOSEVELT ISD (152908)</t>
  </si>
  <si>
    <t>152908</t>
  </si>
  <si>
    <t>ROPES ISD (110905)</t>
  </si>
  <si>
    <t>110905</t>
  </si>
  <si>
    <t>SANDS CISD (058909)</t>
  </si>
  <si>
    <t>058909</t>
  </si>
  <si>
    <t>SEAGRAVES ISD (083901)</t>
  </si>
  <si>
    <t>083901</t>
  </si>
  <si>
    <t>SEMINOLE ISD (083903)</t>
  </si>
  <si>
    <t>083903</t>
  </si>
  <si>
    <t>SHALLOWATER ISD (152909)</t>
  </si>
  <si>
    <t>152909</t>
  </si>
  <si>
    <t>SLATON ISD (152903)</t>
  </si>
  <si>
    <t>152903</t>
  </si>
  <si>
    <t>SMYER ISD (110906)</t>
  </si>
  <si>
    <t>110906</t>
  </si>
  <si>
    <t>SOUTHLAND ISD (085903)</t>
  </si>
  <si>
    <t>085903</t>
  </si>
  <si>
    <t>SPRINGLAKE-EARTH ISD (140907)</t>
  </si>
  <si>
    <t>140907</t>
  </si>
  <si>
    <t>SPUR ISD (063903)</t>
  </si>
  <si>
    <t>063903</t>
  </si>
  <si>
    <t>SUDAN ISD (140908)</t>
  </si>
  <si>
    <t>140908</t>
  </si>
  <si>
    <t>SUNDOWN ISD (110907)</t>
  </si>
  <si>
    <t>110907</t>
  </si>
  <si>
    <t>TAHOKA ISD (153904)</t>
  </si>
  <si>
    <t>153904</t>
  </si>
  <si>
    <t>TEXAS TECH UNIVERSITY K-12 (152504)</t>
  </si>
  <si>
    <t>152504</t>
  </si>
  <si>
    <t>TRIUMPH PUBLIC HIGH SCHOOLS-LUBBOCK (152803)</t>
  </si>
  <si>
    <t>152803</t>
  </si>
  <si>
    <t>WELLMAN-UNION CISD (223904)</t>
  </si>
  <si>
    <t>223904</t>
  </si>
  <si>
    <t>WHITEFACE CISD (040902)</t>
  </si>
  <si>
    <t>040902</t>
  </si>
  <si>
    <t>WHITHARRAL ISD (110908)</t>
  </si>
  <si>
    <t>110908</t>
  </si>
  <si>
    <t>WILSON ISD (153907)</t>
  </si>
  <si>
    <t>153907</t>
  </si>
  <si>
    <t>ALPINE ISD (022901)</t>
  </si>
  <si>
    <t>022901</t>
  </si>
  <si>
    <t>ANDREWS ISD (002901)</t>
  </si>
  <si>
    <t>002901</t>
  </si>
  <si>
    <t>BALMORHEA ISD (195902)</t>
  </si>
  <si>
    <t>195902</t>
  </si>
  <si>
    <t>BIG SPRING ISD (114901)</t>
  </si>
  <si>
    <t>114901</t>
  </si>
  <si>
    <t>BUENA VISTA ISD (186901)</t>
  </si>
  <si>
    <t>186901</t>
  </si>
  <si>
    <t>COAHOMA ISD (114902)</t>
  </si>
  <si>
    <t>114902</t>
  </si>
  <si>
    <t>COMPASS ACADEMY CHARTER SCHOOL (068802)</t>
  </si>
  <si>
    <t>068802</t>
  </si>
  <si>
    <t>CRANE ISD (052901)</t>
  </si>
  <si>
    <t>052901</t>
  </si>
  <si>
    <t>CULBERSON COUNTY-ALLAMOORE ISD (055901)</t>
  </si>
  <si>
    <t>055901</t>
  </si>
  <si>
    <t>ECTOR COUNTY ISD (068901)</t>
  </si>
  <si>
    <t>068901</t>
  </si>
  <si>
    <t>FORSAN ISD (114904)</t>
  </si>
  <si>
    <t>114904</t>
  </si>
  <si>
    <t>FORT STOCKTON ISD (186902)</t>
  </si>
  <si>
    <t>186902</t>
  </si>
  <si>
    <t>FT DAVIS ISD (122901)</t>
  </si>
  <si>
    <t>122901</t>
  </si>
  <si>
    <t>GLASSCOCK COUNTY ISD (087901)</t>
  </si>
  <si>
    <t>087901</t>
  </si>
  <si>
    <t>GRADY ISD (156905)</t>
  </si>
  <si>
    <t>156905</t>
  </si>
  <si>
    <t>GRANDFALLS-ROYALTY ISD (238904)</t>
  </si>
  <si>
    <t>238904</t>
  </si>
  <si>
    <t>GREENWOOD ISD (165902)</t>
  </si>
  <si>
    <t>165902</t>
  </si>
  <si>
    <t>IRAAN-SHEFFIELD COLLEGIATE ISD (186903)</t>
  </si>
  <si>
    <t>186903</t>
  </si>
  <si>
    <t>KERMIT ISD (248901)</t>
  </si>
  <si>
    <t>248901</t>
  </si>
  <si>
    <t>MARATHON ISD (022902)</t>
  </si>
  <si>
    <t>022902</t>
  </si>
  <si>
    <t>MARFA ISD (189901)</t>
  </si>
  <si>
    <t>189901</t>
  </si>
  <si>
    <t>MCCAMEY ISD (231901)</t>
  </si>
  <si>
    <t>231901</t>
  </si>
  <si>
    <t>MIDLAND ACADEMY CHARTER SCHOOL (165802)</t>
  </si>
  <si>
    <t>165802</t>
  </si>
  <si>
    <t>MIDLAND ISD (165901)</t>
  </si>
  <si>
    <t>165901</t>
  </si>
  <si>
    <t>MONAHANS-WICKETT-PYOTE ISD (238902)</t>
  </si>
  <si>
    <t>238902</t>
  </si>
  <si>
    <t>PECOS-BARSTOW-TOYAH ISD (195901)</t>
  </si>
  <si>
    <t>195901</t>
  </si>
  <si>
    <t>PRESIDIO ISD (189902)</t>
  </si>
  <si>
    <t>189902</t>
  </si>
  <si>
    <t>RANKIN ISD (231902)</t>
  </si>
  <si>
    <t>231902</t>
  </si>
  <si>
    <t>REAGAN COUNTY ISD (192901)</t>
  </si>
  <si>
    <t>192901</t>
  </si>
  <si>
    <t>SAN VICENTE ISD (022903)</t>
  </si>
  <si>
    <t>022903</t>
  </si>
  <si>
    <t>STANTON ISD (156902)</t>
  </si>
  <si>
    <t>156902</t>
  </si>
  <si>
    <t>TERLINGUA CSD (022004)</t>
  </si>
  <si>
    <t>022004</t>
  </si>
  <si>
    <t>TERRELL COUNTY ISD (222901)</t>
  </si>
  <si>
    <t>222901</t>
  </si>
  <si>
    <t>UTPB STEM ACADEMY (068803)</t>
  </si>
  <si>
    <t>068803</t>
  </si>
  <si>
    <t>VALENTINE ISD (122902)</t>
  </si>
  <si>
    <t>122902</t>
  </si>
  <si>
    <t>WINK-LOVING ISD (248902)</t>
  </si>
  <si>
    <t>248902</t>
  </si>
  <si>
    <t>ANTHONY ISD (071906)</t>
  </si>
  <si>
    <t>071906</t>
  </si>
  <si>
    <t>BURNHAM WOOD CHARTER SCHOOL DISTRICT (071801)</t>
  </si>
  <si>
    <t>071801</t>
  </si>
  <si>
    <t>CANUTILLO ISD (071907)</t>
  </si>
  <si>
    <t>071907</t>
  </si>
  <si>
    <t>CLINT ISD (071901)</t>
  </si>
  <si>
    <t>071901</t>
  </si>
  <si>
    <t>DELL CITY ISD (115903)</t>
  </si>
  <si>
    <t>115903</t>
  </si>
  <si>
    <t>EL PASO ACADEMY (071804)</t>
  </si>
  <si>
    <t>071804</t>
  </si>
  <si>
    <t>EL PASO ISD (071902)</t>
  </si>
  <si>
    <t>071902</t>
  </si>
  <si>
    <t>EL PASO LEADERSHIP ACADEMY (071810)</t>
  </si>
  <si>
    <t>071810</t>
  </si>
  <si>
    <t>FABENS ISD (071903)</t>
  </si>
  <si>
    <t>071903</t>
  </si>
  <si>
    <t>FT HANCOCK ISD (115901)</t>
  </si>
  <si>
    <t>115901</t>
  </si>
  <si>
    <t>HARMONY PUBLIC SCHOOLS - WEST TEXAS (071806)</t>
  </si>
  <si>
    <t>071806</t>
  </si>
  <si>
    <t>LA FE PREPARATORY SCHOOL (071807)</t>
  </si>
  <si>
    <t>071807</t>
  </si>
  <si>
    <t>SAN ELIZARIO ISD (071904)</t>
  </si>
  <si>
    <t>071904</t>
  </si>
  <si>
    <t>SIERRA BLANCA ISD (115902)</t>
  </si>
  <si>
    <t>115902</t>
  </si>
  <si>
    <t>SOCORRO ISD (071909)</t>
  </si>
  <si>
    <t>071909</t>
  </si>
  <si>
    <t>TORNILLO ISD (071908)</t>
  </si>
  <si>
    <t>071908</t>
  </si>
  <si>
    <t>TRIUMPH PUBLIC HIGH SCHOOLS-EL PASO (071803)</t>
  </si>
  <si>
    <t>071803</t>
  </si>
  <si>
    <t>VISTA DEL FUTURO CHARTER SCHOOL (071809)</t>
  </si>
  <si>
    <t>071809</t>
  </si>
  <si>
    <t>YSLETA ISD (071905)</t>
  </si>
  <si>
    <t>071905</t>
  </si>
  <si>
    <t>ALAMO HEIGHTS ISD (015901)</t>
  </si>
  <si>
    <t>015901</t>
  </si>
  <si>
    <t>BANDERA ISD (010902)</t>
  </si>
  <si>
    <t>010902</t>
  </si>
  <si>
    <t>BASIS TEXAS (015834)</t>
  </si>
  <si>
    <t>015834</t>
  </si>
  <si>
    <t>BEXAR COUNTY ACADEMY (015809)</t>
  </si>
  <si>
    <t>015809</t>
  </si>
  <si>
    <t>BIG SPRINGS CHARTER SCHOOL (193801)</t>
  </si>
  <si>
    <t>193801</t>
  </si>
  <si>
    <t>BRACKETT ISD (136901)</t>
  </si>
  <si>
    <t>136901</t>
  </si>
  <si>
    <t>CARRIZO SPRINGS CISD (064903)</t>
  </si>
  <si>
    <t>064903</t>
  </si>
  <si>
    <t>CENTER POINT ISD (133901)</t>
  </si>
  <si>
    <t>133901</t>
  </si>
  <si>
    <t>CHARLOTTE ISD (007901)</t>
  </si>
  <si>
    <t>007901</t>
  </si>
  <si>
    <t>COMPASS ROSE PUBLIC SCHOOLS (015838)</t>
  </si>
  <si>
    <t>015838</t>
  </si>
  <si>
    <t>COTULLA ISD (142901)</t>
  </si>
  <si>
    <t>142901</t>
  </si>
  <si>
    <t>CRYSTAL CITY ISD (254901)</t>
  </si>
  <si>
    <t>254901</t>
  </si>
  <si>
    <t>DEVINE ISD (163901)</t>
  </si>
  <si>
    <t>163901</t>
  </si>
  <si>
    <t>D'HANIS ISD (163902)</t>
  </si>
  <si>
    <t>163902</t>
  </si>
  <si>
    <t>DILLEY ISD (082902)</t>
  </si>
  <si>
    <t>082902</t>
  </si>
  <si>
    <t>DIVIDE ISD (133905)</t>
  </si>
  <si>
    <t>133905</t>
  </si>
  <si>
    <t>EAGLE PASS ISD (159901)</t>
  </si>
  <si>
    <t>159901</t>
  </si>
  <si>
    <t>EAST CENTRAL ISD (015911)</t>
  </si>
  <si>
    <t>015911</t>
  </si>
  <si>
    <t>EDGEWOOD ISD (015905)</t>
  </si>
  <si>
    <t>015905</t>
  </si>
  <si>
    <t>ELEANOR KOLITZ HEBREW LANGUAGE ACADEMY (015836)</t>
  </si>
  <si>
    <t>015836</t>
  </si>
  <si>
    <t>ESSENCE PREPARATORY CHARTER SCHOOL (015844)</t>
  </si>
  <si>
    <t>015844</t>
  </si>
  <si>
    <t>FLORESVILLE ISD (247901)</t>
  </si>
  <si>
    <t>247901</t>
  </si>
  <si>
    <t>FT SAM HOUSTON ISD (015914)</t>
  </si>
  <si>
    <t>015914</t>
  </si>
  <si>
    <t>GEORGE GERVIN ACADEMY (015802)</t>
  </si>
  <si>
    <t>015802</t>
  </si>
  <si>
    <t>GREAT HEARTS TEXAS (015835)</t>
  </si>
  <si>
    <t>015835</t>
  </si>
  <si>
    <t>HARLANDALE ISD (015904)</t>
  </si>
  <si>
    <t>015904</t>
  </si>
  <si>
    <t>HARMONY PUBLIC SCHOOLS - SOUTH TEXAS (015828)</t>
  </si>
  <si>
    <t>015828</t>
  </si>
  <si>
    <t>HENRY FORD ACADEMY ALAMEDA SCHOOL FOR ART + DESIGN (015833)</t>
  </si>
  <si>
    <t>015833</t>
  </si>
  <si>
    <t>HERITAGE ACADEMY (015815)</t>
  </si>
  <si>
    <t>015815</t>
  </si>
  <si>
    <t>HONDO ISD (163904)</t>
  </si>
  <si>
    <t>163904</t>
  </si>
  <si>
    <t>HUNT ISD (133902)</t>
  </si>
  <si>
    <t>133902</t>
  </si>
  <si>
    <t>INGRAM ISD (133904)</t>
  </si>
  <si>
    <t>133904</t>
  </si>
  <si>
    <t>INSPIRE ACADEMIES (015808)</t>
  </si>
  <si>
    <t>015808</t>
  </si>
  <si>
    <t>JOURDANTON ISD (007902)</t>
  </si>
  <si>
    <t>007902</t>
  </si>
  <si>
    <t>JUBILEE ACADEMIES (015822)</t>
  </si>
  <si>
    <t>015822</t>
  </si>
  <si>
    <t>JUDSON ISD (015916)</t>
  </si>
  <si>
    <t>015916</t>
  </si>
  <si>
    <t>KERRVILLE ISD (133903)</t>
  </si>
  <si>
    <t>133903</t>
  </si>
  <si>
    <t>KNIPPA ISD (232901)</t>
  </si>
  <si>
    <t>232901</t>
  </si>
  <si>
    <t>LA PRYOR ISD (254902)</t>
  </si>
  <si>
    <t>254902</t>
  </si>
  <si>
    <t>LA VERNIA ISD (247903)</t>
  </si>
  <si>
    <t>247903</t>
  </si>
  <si>
    <t>LACKLAND ISD (015913)</t>
  </si>
  <si>
    <t>015913</t>
  </si>
  <si>
    <t>LEAKEY ISD (193902)</t>
  </si>
  <si>
    <t>193902</t>
  </si>
  <si>
    <t>LEGACY TRADITIONAL SCHOOLS - TEXAS (015806)</t>
  </si>
  <si>
    <t>015806</t>
  </si>
  <si>
    <t>LIGHTHOUSE PUBLIC SCHOOLS (015825)</t>
  </si>
  <si>
    <t>015825</t>
  </si>
  <si>
    <t>LYTLE ISD (007904)</t>
  </si>
  <si>
    <t>007904</t>
  </si>
  <si>
    <t>MEDINA ISD (010901)</t>
  </si>
  <si>
    <t>010901</t>
  </si>
  <si>
    <t>MEDINA VALLEY ISD (163908)</t>
  </si>
  <si>
    <t>163908</t>
  </si>
  <si>
    <t>NATALIA ISD (163903)</t>
  </si>
  <si>
    <t>163903</t>
  </si>
  <si>
    <t>NEW FRONTIERS PUBLIC SCHOOLS INC (015805)</t>
  </si>
  <si>
    <t>015805</t>
  </si>
  <si>
    <t>NORTH EAST ISD (015910)</t>
  </si>
  <si>
    <t>015910</t>
  </si>
  <si>
    <t>NORTHSIDE ISD (015915)</t>
  </si>
  <si>
    <t>015915</t>
  </si>
  <si>
    <t>PEARSALL ISD (082903)</t>
  </si>
  <si>
    <t>082903</t>
  </si>
  <si>
    <t>PLEASANTON ISD (007905)</t>
  </si>
  <si>
    <t>007905</t>
  </si>
  <si>
    <t>POR VIDA ACADEMY (015801)</t>
  </si>
  <si>
    <t>015801</t>
  </si>
  <si>
    <t>POSITIVE SOLUTIONS CHARTER SCHOOL (015814)</t>
  </si>
  <si>
    <t>015814</t>
  </si>
  <si>
    <t>POTEET ISD (007906)</t>
  </si>
  <si>
    <t>007906</t>
  </si>
  <si>
    <t>POTH ISD (247904)</t>
  </si>
  <si>
    <t>247904</t>
  </si>
  <si>
    <t>PRELUDE PREPARATORY CHARTER SCHOOL (015843)</t>
  </si>
  <si>
    <t>015843</t>
  </si>
  <si>
    <t>PROMESA ACADEMY CHARTER SCHOOL (015839)</t>
  </si>
  <si>
    <t>015839</t>
  </si>
  <si>
    <t>RANDOLPH FIELD ISD (015906)</t>
  </si>
  <si>
    <t>015906</t>
  </si>
  <si>
    <t>ROYAL PUBLIC SCHOOLS (015842)</t>
  </si>
  <si>
    <t>015842</t>
  </si>
  <si>
    <t>SABINAL ISD (232902)</t>
  </si>
  <si>
    <t>232902</t>
  </si>
  <si>
    <t>SAN ANTONIO ISD (015907)</t>
  </si>
  <si>
    <t>015907</t>
  </si>
  <si>
    <t>SAN ANTONIO PREPARATORY SCHOOLS (015840)</t>
  </si>
  <si>
    <t>015840</t>
  </si>
  <si>
    <t>SCHOOL OF SCIENCE AND TECHNOLOGY (015827)</t>
  </si>
  <si>
    <t>015827</t>
  </si>
  <si>
    <t>SCHOOL OF SCIENCE AND TECHNOLOGY DISCOVERY (015831)</t>
  </si>
  <si>
    <t>015831</t>
  </si>
  <si>
    <t>SOMERSET ACADEMIES OF TEXAS (015830)</t>
  </si>
  <si>
    <t>015830</t>
  </si>
  <si>
    <t>SOMERSET ISD (015909)</t>
  </si>
  <si>
    <t>015909</t>
  </si>
  <si>
    <t>SOUTH SAN ANTONIO ISD (015908)</t>
  </si>
  <si>
    <t>015908</t>
  </si>
  <si>
    <t>SOUTHSIDE ISD (015917)</t>
  </si>
  <si>
    <t>015917</t>
  </si>
  <si>
    <t>SOUTHWEST ISD (015912)</t>
  </si>
  <si>
    <t>015912</t>
  </si>
  <si>
    <t>SOUTHWEST PREPARATORY SCHOOL (015807)</t>
  </si>
  <si>
    <t>015807</t>
  </si>
  <si>
    <t>STOCKDALE ISD (247906)</t>
  </si>
  <si>
    <t>247906</t>
  </si>
  <si>
    <t>THE GATHERING PLACE (015841)</t>
  </si>
  <si>
    <t>015841</t>
  </si>
  <si>
    <t>UTOPIA ISD (232904)</t>
  </si>
  <si>
    <t>232904</t>
  </si>
  <si>
    <t>UVALDE CISD (232903)</t>
  </si>
  <si>
    <t>232903</t>
  </si>
  <si>
    <t>V through AH. Observation ratings by dimension**</t>
  </si>
  <si>
    <t>Expectations **</t>
  </si>
  <si>
    <t>Standards &amp; Objectives **</t>
  </si>
  <si>
    <t>Teacher Content Knowledge **</t>
  </si>
  <si>
    <t xml:space="preserve">Thinking ** </t>
  </si>
  <si>
    <t>Presenting Instructional Content **</t>
  </si>
  <si>
    <t>Questioning **</t>
  </si>
  <si>
    <t>Teacher Knowledge of Students **</t>
  </si>
  <si>
    <t>Academic Feedback **</t>
  </si>
  <si>
    <t>Lesson Structure &amp; Pacing **</t>
  </si>
  <si>
    <t xml:space="preserve">Environment ** </t>
  </si>
  <si>
    <t>Managing Student Behavior **</t>
  </si>
  <si>
    <t>Respectful Culture **</t>
  </si>
  <si>
    <t>Grouping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</si>
</sst>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6" x14ac:knownFonts="1">
    <font>
      <sz val="11"/>
      <color theme="1"/>
      <name val="Calibri"/>
      <family val="2"/>
      <scheme val="minor"/>
    </font>
    <font>
      <sz val="11"/>
      <color theme="0"/>
      <name val="Calibri"/>
      <family val="2"/>
      <scheme val="minor"/>
    </font>
    <font>
      <sz val="16"/>
      <color theme="1"/>
      <name val="Calibri"/>
      <family val="2"/>
      <scheme val="minor"/>
    </font>
    <font>
      <sz val="24"/>
      <color theme="1"/>
      <name val="Calibri"/>
      <family val="2"/>
      <scheme val="minor"/>
    </font>
    <font>
      <sz val="11"/>
      <color theme="1"/>
      <name val="Calibri"/>
      <family val="2"/>
      <scheme val="minor"/>
    </font>
    <font>
      <b/>
      <u/>
      <sz val="11"/>
      <name val="Calibri"/>
      <family val="2"/>
      <scheme val="minor"/>
    </font>
    <font>
      <sz val="11"/>
      <name val="Calibri"/>
      <family val="2"/>
      <scheme val="minor"/>
    </font>
    <font>
      <b/>
      <sz val="11"/>
      <name val="Calibri"/>
      <family val="2"/>
      <scheme val="minor"/>
    </font>
    <font>
      <sz val="14"/>
      <color theme="1"/>
      <name val="Calibri"/>
      <family val="2"/>
      <scheme val="minor"/>
    </font>
    <font>
      <b/>
      <sz val="11"/>
      <color rgb="FFFF0000"/>
      <name val="Calibri"/>
      <family val="2"/>
      <scheme val="minor"/>
    </font>
    <font>
      <u/>
      <sz val="11"/>
      <color theme="0"/>
      <name val="Calibri"/>
      <family val="2"/>
      <scheme val="minor"/>
    </font>
    <font>
      <u/>
      <sz val="11"/>
      <color theme="10"/>
      <name val="Calibri"/>
      <family val="2"/>
      <scheme val="minor"/>
    </font>
    <font>
      <sz val="14"/>
      <color theme="0"/>
      <name val="Calibri"/>
      <family val="2"/>
      <scheme val="minor"/>
    </font>
    <font>
      <sz val="26"/>
      <color theme="1"/>
      <name val="Calibri"/>
      <family val="2"/>
      <scheme val="minor"/>
    </font>
    <font>
      <i/>
      <sz val="11"/>
      <name val="Calibri"/>
      <family val="2"/>
      <scheme val="minor"/>
    </font>
    <font>
      <sz val="20"/>
      <color rgb="FFFF0000"/>
      <name val="Calibri"/>
      <family val="2"/>
      <scheme val="minor"/>
    </font>
    <font>
      <i/>
      <sz val="11"/>
      <color theme="0"/>
      <name val="Calibri"/>
      <family val="2"/>
      <scheme val="minor"/>
    </font>
    <font>
      <sz val="14"/>
      <color rgb="FF095592"/>
      <name val="Calibri"/>
      <family val="2"/>
      <scheme val="minor"/>
    </font>
    <font>
      <i/>
      <sz val="18"/>
      <name val="Calibri"/>
      <family val="2"/>
      <scheme val="minor"/>
    </font>
    <font>
      <i/>
      <sz val="20"/>
      <name val="Calibri"/>
      <family val="2"/>
      <scheme val="minor"/>
    </font>
    <font>
      <i/>
      <sz val="36"/>
      <color theme="0"/>
      <name val="Calibri"/>
      <family val="2"/>
      <scheme val="minor"/>
    </font>
    <font>
      <sz val="18"/>
      <color theme="0"/>
      <name val="Calibri"/>
      <family val="2"/>
      <scheme val="minor"/>
    </font>
    <font>
      <i/>
      <sz val="18"/>
      <color theme="0"/>
      <name val="Calibri"/>
      <family val="2"/>
      <scheme val="minor"/>
    </font>
    <font>
      <i/>
      <sz val="10"/>
      <name val="Calibri"/>
      <family val="2"/>
      <scheme val="minor"/>
    </font>
    <font>
      <sz val="10"/>
      <color theme="1"/>
      <name val="Calibri"/>
      <family val="2"/>
      <scheme val="minor"/>
    </font>
    <font>
      <b/>
      <sz val="11"/>
      <color theme="0"/>
      <name val="Calibri"/>
      <family val="2"/>
      <scheme val="minor"/>
    </font>
    <font>
      <b/>
      <sz val="11"/>
      <color theme="1"/>
      <name val="Calibri"/>
      <family val="2"/>
      <scheme val="minor"/>
    </font>
    <font>
      <b/>
      <sz val="9"/>
      <color rgb="FF000000"/>
      <name val="Tahoma"/>
      <family val="2"/>
    </font>
    <font>
      <sz val="9"/>
      <color rgb="FF000000"/>
      <name val="Tahoma"/>
      <family val="2"/>
    </font>
    <font>
      <sz val="11"/>
      <color theme="1"/>
      <name val="Calibri"/>
      <family val="2"/>
    </font>
    <font>
      <sz val="11"/>
      <color theme="0"/>
      <name val="Calibri"/>
      <family val="2"/>
    </font>
    <font>
      <b/>
      <sz val="14"/>
      <color theme="0"/>
      <name val="Calibri"/>
      <family val="2"/>
    </font>
    <font>
      <b/>
      <sz val="14"/>
      <color theme="0"/>
      <name val="Calibri"/>
      <family val="2"/>
      <scheme val="minor"/>
    </font>
    <font>
      <sz val="11"/>
      <color rgb="FFFF0000"/>
      <name val="Calibri"/>
      <family val="2"/>
      <scheme val="minor"/>
    </font>
    <font>
      <strike/>
      <sz val="11"/>
      <color rgb="FFFF0000"/>
      <name val="Calibri"/>
      <family val="2"/>
      <scheme val="minor"/>
    </font>
    <font>
      <sz val="9"/>
      <name val="Consolas"/>
      <family val="3"/>
    </font>
    <font>
      <b/>
      <u/>
      <sz val="18"/>
      <color theme="1"/>
      <name val="Calibri"/>
      <family val="2"/>
      <scheme val="minor"/>
    </font>
    <font>
      <b/>
      <sz val="24"/>
      <color theme="1"/>
      <name val="Calibri"/>
      <family val="2"/>
      <scheme val="minor"/>
    </font>
    <font>
      <b/>
      <sz val="26"/>
      <color theme="1"/>
      <name val="Calibri"/>
      <family val="2"/>
      <scheme val="minor"/>
    </font>
    <font>
      <sz val="8"/>
      <name val="Calibri"/>
      <family val="2"/>
      <scheme val="minor"/>
    </font>
    <font>
      <sz val="16"/>
      <color theme="0"/>
      <name val="Calibri"/>
      <family val="2"/>
      <scheme val="minor"/>
    </font>
    <font>
      <sz val="14"/>
      <color rgb="FF000000"/>
      <name val="Calibri"/>
      <family val="2"/>
      <scheme val="minor"/>
    </font>
    <font>
      <sz val="14"/>
      <color rgb="FFDE3B21"/>
      <name val="Calibri"/>
      <family val="2"/>
      <scheme val="minor"/>
    </font>
    <font>
      <b/>
      <sz val="14"/>
      <color rgb="FFDE3B21"/>
      <name val="Calibri"/>
      <family val="2"/>
      <scheme val="minor"/>
    </font>
    <font>
      <b/>
      <sz val="16"/>
      <color rgb="FF000000"/>
      <name val="Calibri"/>
      <family val="2"/>
      <scheme val="minor"/>
    </font>
    <font>
      <b/>
      <sz val="24"/>
      <color rgb="FFFF0000"/>
      <name val="Calibri"/>
      <family val="2"/>
      <scheme val="minor"/>
    </font>
    <font>
      <sz val="11"/>
      <color rgb="FFFFFFFF"/>
      <name val="Calibri"/>
      <family val="2"/>
    </font>
    <font>
      <i/>
      <sz val="11"/>
      <color rgb="FFFFFFFF"/>
      <name val="Calibri"/>
      <family val="2"/>
    </font>
    <font>
      <sz val="7"/>
      <color rgb="FF242424"/>
      <name val="Segoe UI"/>
      <family val="2"/>
    </font>
    <font>
      <sz val="11"/>
      <color rgb="FF000000"/>
      <name val="Calibri"/>
      <family val="2"/>
      <scheme val="minor"/>
    </font>
    <font>
      <b/>
      <sz val="11"/>
      <color rgb="FF000000"/>
      <name val="Calibri"/>
      <family val="2"/>
      <scheme val="minor"/>
    </font>
    <font>
      <u/>
      <sz val="11"/>
      <color rgb="FF000000"/>
      <name val="Calibri"/>
      <family val="2"/>
      <scheme val="minor"/>
    </font>
    <font>
      <i/>
      <sz val="11"/>
      <color rgb="FF000000"/>
      <name val="Calibri"/>
      <family val="2"/>
      <scheme val="minor"/>
    </font>
    <font>
      <sz val="8"/>
      <color rgb="FF000000"/>
      <name val="Segoe UI"/>
      <family val="2"/>
    </font>
    <font>
      <sz val="9"/>
      <color indexed="81"/>
      <name val="Tahoma"/>
      <family val="2"/>
    </font>
    <font>
      <b/>
      <sz val="9"/>
      <color indexed="81"/>
      <name val="Tahoma"/>
      <family val="2"/>
    </font>
  </fonts>
  <fills count="10">
    <fill>
      <patternFill patternType="none"/>
    </fill>
    <fill>
      <patternFill patternType="gray125"/>
    </fill>
    <fill>
      <patternFill patternType="solid">
        <fgColor rgb="FFE5F2FC"/>
        <bgColor indexed="64"/>
      </patternFill>
    </fill>
    <fill>
      <patternFill patternType="solid">
        <fgColor theme="0"/>
        <bgColor indexed="64"/>
      </patternFill>
    </fill>
    <fill>
      <patternFill patternType="solid">
        <fgColor rgb="FF095592"/>
        <bgColor indexed="64"/>
      </patternFill>
    </fill>
    <fill>
      <patternFill patternType="solid">
        <fgColor theme="5"/>
        <bgColor indexed="64"/>
      </patternFill>
    </fill>
    <fill>
      <patternFill patternType="solid">
        <fgColor rgb="FF444444"/>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bgColor indexed="64"/>
      </patternFill>
    </fill>
  </fills>
  <borders count="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9" fontId="4" fillId="0" borderId="0" applyFont="0" applyFill="0" applyBorder="0" applyAlignment="0" applyProtection="0"/>
    <xf numFmtId="0" fontId="11" fillId="0" borderId="0" applyNumberFormat="0" applyFill="0" applyBorder="0" applyAlignment="0" applyProtection="0"/>
  </cellStyleXfs>
  <cellXfs count="222">
    <xf numFmtId="0" fontId="0" fillId="0" borderId="0" xfId="0"/>
    <xf numFmtId="0" fontId="0" fillId="3" borderId="0" xfId="0" applyFill="1"/>
    <xf numFmtId="0" fontId="0" fillId="3" borderId="0" xfId="0" applyFill="1" applyAlignment="1">
      <alignment horizontal="right" vertical="center"/>
    </xf>
    <xf numFmtId="0" fontId="0" fillId="3" borderId="0" xfId="0" applyFill="1" applyAlignment="1">
      <alignment wrapText="1"/>
    </xf>
    <xf numFmtId="0" fontId="1" fillId="4" borderId="6" xfId="0" applyFont="1" applyFill="1" applyBorder="1" applyAlignment="1">
      <alignment horizontal="right"/>
    </xf>
    <xf numFmtId="0" fontId="1" fillId="4" borderId="6" xfId="0" applyFont="1" applyFill="1" applyBorder="1" applyAlignment="1">
      <alignment horizontal="right" vertical="center"/>
    </xf>
    <xf numFmtId="0" fontId="0" fillId="0" borderId="4" xfId="0" applyBorder="1"/>
    <xf numFmtId="9" fontId="0" fillId="0" borderId="0" xfId="1" applyFont="1"/>
    <xf numFmtId="0" fontId="0" fillId="0" borderId="6" xfId="0" applyBorder="1"/>
    <xf numFmtId="0" fontId="0" fillId="0" borderId="2" xfId="0" applyBorder="1"/>
    <xf numFmtId="9" fontId="0" fillId="0" borderId="6" xfId="1" applyFont="1" applyBorder="1"/>
    <xf numFmtId="9" fontId="0" fillId="0" borderId="6" xfId="0" applyNumberFormat="1" applyBorder="1"/>
    <xf numFmtId="0" fontId="13" fillId="0" borderId="0" xfId="0" applyFont="1" applyAlignment="1">
      <alignment vertical="center"/>
    </xf>
    <xf numFmtId="0" fontId="1" fillId="0" borderId="0" xfId="0" applyFont="1"/>
    <xf numFmtId="0" fontId="9" fillId="0" borderId="0" xfId="0" applyFont="1" applyAlignment="1">
      <alignment horizontal="right"/>
    </xf>
    <xf numFmtId="0" fontId="17" fillId="0" borderId="1" xfId="0" applyFont="1" applyBorder="1"/>
    <xf numFmtId="0" fontId="1" fillId="0" borderId="3" xfId="0" applyFont="1" applyBorder="1"/>
    <xf numFmtId="0" fontId="1" fillId="0" borderId="5" xfId="0" applyFont="1" applyBorder="1"/>
    <xf numFmtId="0" fontId="1" fillId="4" borderId="6" xfId="0" applyFont="1" applyFill="1" applyBorder="1" applyAlignment="1">
      <alignment horizontal="right" vertical="center" wrapText="1"/>
    </xf>
    <xf numFmtId="0" fontId="6" fillId="0" borderId="0" xfId="0" applyFont="1"/>
    <xf numFmtId="0" fontId="0" fillId="0" borderId="0" xfId="0" applyAlignment="1">
      <alignment vertical="center"/>
    </xf>
    <xf numFmtId="0" fontId="1" fillId="3" borderId="5" xfId="0" applyFont="1" applyFill="1" applyBorder="1" applyAlignment="1">
      <alignment vertical="center" wrapText="1"/>
    </xf>
    <xf numFmtId="0" fontId="12" fillId="4" borderId="6" xfId="0" applyFont="1" applyFill="1" applyBorder="1" applyAlignment="1">
      <alignment horizontal="center" vertical="center"/>
    </xf>
    <xf numFmtId="9" fontId="19" fillId="3" borderId="6" xfId="1" applyFont="1" applyFill="1" applyBorder="1" applyAlignment="1" applyProtection="1">
      <alignment horizontal="center" vertical="center" wrapText="1"/>
      <protection locked="0"/>
    </xf>
    <xf numFmtId="9" fontId="6" fillId="3" borderId="19" xfId="0" applyNumberFormat="1" applyFont="1" applyFill="1" applyBorder="1" applyAlignment="1">
      <alignment horizontal="center" vertical="center" wrapText="1"/>
    </xf>
    <xf numFmtId="9" fontId="19" fillId="2" borderId="6" xfId="1" applyFont="1" applyFill="1" applyBorder="1" applyAlignment="1" applyProtection="1">
      <alignment horizontal="center" vertical="center" wrapText="1"/>
      <protection locked="0"/>
    </xf>
    <xf numFmtId="0" fontId="12" fillId="3" borderId="5" xfId="0" applyFont="1" applyFill="1" applyBorder="1" applyAlignment="1">
      <alignment horizontal="center" vertical="center"/>
    </xf>
    <xf numFmtId="0" fontId="16" fillId="4" borderId="9" xfId="0" applyFont="1" applyFill="1" applyBorder="1" applyAlignment="1">
      <alignment horizontal="center" vertical="center" wrapText="1"/>
    </xf>
    <xf numFmtId="0" fontId="17" fillId="0" borderId="4" xfId="0" applyFont="1" applyBorder="1"/>
    <xf numFmtId="0" fontId="0" fillId="0" borderId="6" xfId="0" applyBorder="1" applyAlignment="1">
      <alignment horizontal="left" vertical="top" wrapText="1"/>
    </xf>
    <xf numFmtId="0" fontId="13" fillId="0" borderId="0" xfId="0" applyFont="1" applyAlignment="1">
      <alignment horizontal="center" vertical="center" wrapText="1"/>
    </xf>
    <xf numFmtId="0" fontId="6" fillId="0" borderId="6" xfId="0" applyFont="1" applyBorder="1"/>
    <xf numFmtId="9" fontId="6" fillId="0" borderId="6" xfId="1" applyFont="1" applyBorder="1"/>
    <xf numFmtId="0" fontId="0" fillId="0" borderId="6" xfId="0" applyBorder="1" applyAlignment="1">
      <alignment horizontal="left" wrapText="1"/>
    </xf>
    <xf numFmtId="0" fontId="1" fillId="4" borderId="10"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2" fillId="7" borderId="6" xfId="0" applyFont="1" applyFill="1" applyBorder="1" applyAlignment="1">
      <alignment horizontal="center" vertical="center"/>
    </xf>
    <xf numFmtId="0" fontId="12" fillId="7" borderId="5" xfId="0" applyFont="1" applyFill="1" applyBorder="1" applyAlignment="1">
      <alignment horizontal="center" vertical="center" wrapText="1"/>
    </xf>
    <xf numFmtId="0" fontId="1" fillId="5" borderId="6"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center" vertical="center"/>
      <protection locked="0"/>
    </xf>
    <xf numFmtId="0" fontId="10" fillId="4" borderId="6" xfId="2" applyFont="1" applyFill="1" applyBorder="1" applyAlignment="1">
      <alignment horizontal="right" vertical="center" wrapText="1"/>
    </xf>
    <xf numFmtId="0" fontId="0" fillId="0" borderId="0" xfId="0" applyAlignment="1">
      <alignment horizontal="center" vertical="center"/>
    </xf>
    <xf numFmtId="0" fontId="0" fillId="0" borderId="2" xfId="0" applyBorder="1" applyAlignment="1">
      <alignment horizontal="center" vertical="center"/>
    </xf>
    <xf numFmtId="0" fontId="1" fillId="4" borderId="6" xfId="0" applyFont="1" applyFill="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1" fillId="5" borderId="15" xfId="0" applyFont="1" applyFill="1" applyBorder="1" applyAlignment="1" applyProtection="1">
      <alignment horizontal="center" vertical="center"/>
      <protection locked="0"/>
    </xf>
    <xf numFmtId="0" fontId="23" fillId="3" borderId="21" xfId="1" applyNumberFormat="1" applyFont="1" applyFill="1" applyBorder="1" applyAlignment="1" applyProtection="1">
      <alignment horizontal="center" vertical="center" wrapText="1"/>
      <protection locked="0"/>
    </xf>
    <xf numFmtId="0" fontId="14" fillId="3" borderId="6" xfId="0" applyFont="1" applyFill="1" applyBorder="1" applyAlignment="1" applyProtection="1">
      <alignment horizontal="center" vertical="center"/>
      <protection locked="0"/>
    </xf>
    <xf numFmtId="0" fontId="23" fillId="3" borderId="6" xfId="0" applyFont="1" applyFill="1" applyBorder="1" applyAlignment="1" applyProtection="1">
      <alignment horizontal="left" vertical="top" wrapText="1"/>
      <protection locked="0"/>
    </xf>
    <xf numFmtId="0" fontId="24" fillId="0" borderId="6" xfId="0" applyFont="1" applyBorder="1" applyAlignment="1">
      <alignment horizontal="left" vertical="top" wrapText="1"/>
    </xf>
    <xf numFmtId="9" fontId="23" fillId="3" borderId="21" xfId="1" applyFont="1" applyFill="1" applyBorder="1" applyAlignment="1" applyProtection="1">
      <alignment horizontal="left" vertical="top" wrapText="1"/>
      <protection locked="0"/>
    </xf>
    <xf numFmtId="0" fontId="0" fillId="3" borderId="0" xfId="0" applyFill="1" applyAlignment="1">
      <alignment horizontal="center" vertical="center" wrapText="1"/>
    </xf>
    <xf numFmtId="0" fontId="0" fillId="0" borderId="6" xfId="0" applyBorder="1" applyAlignment="1">
      <alignment horizontal="right"/>
    </xf>
    <xf numFmtId="9" fontId="0" fillId="0" borderId="6" xfId="1" applyFont="1" applyFill="1" applyBorder="1" applyAlignment="1">
      <alignment horizontal="right"/>
    </xf>
    <xf numFmtId="1" fontId="0" fillId="0" borderId="6" xfId="0" applyNumberFormat="1" applyBorder="1" applyAlignment="1">
      <alignment horizontal="left"/>
    </xf>
    <xf numFmtId="49" fontId="0" fillId="0" borderId="6" xfId="0" applyNumberFormat="1" applyBorder="1" applyAlignment="1">
      <alignment horizontal="left"/>
    </xf>
    <xf numFmtId="0" fontId="0" fillId="0" borderId="6" xfId="0" applyBorder="1" applyAlignment="1">
      <alignment horizontal="left"/>
    </xf>
    <xf numFmtId="14" fontId="0" fillId="0" borderId="6" xfId="0" applyNumberFormat="1" applyBorder="1"/>
    <xf numFmtId="1" fontId="0" fillId="0" borderId="6" xfId="0" applyNumberFormat="1" applyBorder="1"/>
    <xf numFmtId="49" fontId="0" fillId="0" borderId="6" xfId="0" applyNumberFormat="1" applyBorder="1"/>
    <xf numFmtId="0" fontId="25" fillId="4" borderId="6" xfId="0" applyFont="1" applyFill="1" applyBorder="1" applyAlignment="1">
      <alignment horizontal="center" vertical="center" wrapText="1"/>
    </xf>
    <xf numFmtId="0" fontId="0" fillId="3" borderId="6" xfId="0" applyFill="1" applyBorder="1" applyAlignment="1">
      <alignment horizontal="left" vertical="center" wrapText="1"/>
    </xf>
    <xf numFmtId="0" fontId="29" fillId="3" borderId="6" xfId="0" applyFont="1" applyFill="1" applyBorder="1" applyAlignment="1">
      <alignment horizontal="left" vertical="center" wrapText="1"/>
    </xf>
    <xf numFmtId="0" fontId="0" fillId="0" borderId="0" xfId="0" applyAlignment="1">
      <alignment vertical="center" wrapText="1"/>
    </xf>
    <xf numFmtId="0" fontId="26" fillId="0" borderId="0" xfId="0" applyFont="1"/>
    <xf numFmtId="0" fontId="0" fillId="0" borderId="0" xfId="0" applyAlignment="1" applyProtection="1">
      <alignment vertical="top" wrapText="1"/>
      <protection locked="0"/>
    </xf>
    <xf numFmtId="0" fontId="1" fillId="4" borderId="10" xfId="0" applyFont="1" applyFill="1" applyBorder="1" applyAlignment="1">
      <alignment horizontal="right"/>
    </xf>
    <xf numFmtId="0" fontId="0" fillId="2" borderId="25" xfId="0" applyFill="1" applyBorder="1"/>
    <xf numFmtId="0" fontId="0" fillId="2" borderId="6" xfId="0" applyFill="1" applyBorder="1"/>
    <xf numFmtId="0" fontId="0" fillId="2" borderId="27" xfId="0" applyFill="1" applyBorder="1"/>
    <xf numFmtId="0" fontId="0" fillId="2" borderId="11" xfId="0" applyFill="1" applyBorder="1"/>
    <xf numFmtId="0" fontId="26" fillId="0" borderId="0" xfId="0" applyFont="1" applyAlignment="1">
      <alignment wrapText="1"/>
    </xf>
    <xf numFmtId="0" fontId="0" fillId="0" borderId="0" xfId="0" applyAlignment="1">
      <alignment wrapText="1"/>
    </xf>
    <xf numFmtId="9" fontId="0" fillId="0" borderId="0" xfId="0" applyNumberFormat="1"/>
    <xf numFmtId="0" fontId="0" fillId="0" borderId="6" xfId="0" applyBorder="1" applyAlignment="1">
      <alignment wrapText="1"/>
    </xf>
    <xf numFmtId="9" fontId="0" fillId="0" borderId="6" xfId="0" applyNumberFormat="1" applyBorder="1" applyAlignment="1">
      <alignment wrapText="1"/>
    </xf>
    <xf numFmtId="0" fontId="0" fillId="0" borderId="25" xfId="0" applyBorder="1"/>
    <xf numFmtId="0" fontId="0" fillId="0" borderId="25" xfId="0" applyBorder="1" applyAlignment="1">
      <alignment wrapText="1"/>
    </xf>
    <xf numFmtId="0" fontId="0" fillId="0" borderId="27" xfId="0" applyBorder="1"/>
    <xf numFmtId="0" fontId="0" fillId="0" borderId="27" xfId="0" applyBorder="1" applyAlignment="1">
      <alignment wrapText="1"/>
    </xf>
    <xf numFmtId="0" fontId="0" fillId="0" borderId="25" xfId="0" quotePrefix="1" applyBorder="1" applyAlignment="1">
      <alignment wrapText="1"/>
    </xf>
    <xf numFmtId="0" fontId="1" fillId="0" borderId="0" xfId="0" applyFont="1" applyProtection="1">
      <protection locked="0"/>
    </xf>
    <xf numFmtId="0" fontId="14" fillId="0" borderId="6" xfId="0" applyFont="1" applyBorder="1" applyAlignment="1" applyProtection="1">
      <alignment horizontal="left" vertical="top" wrapText="1"/>
      <protection locked="0"/>
    </xf>
    <xf numFmtId="0" fontId="0" fillId="0" borderId="0" xfId="0" applyAlignment="1">
      <alignment horizontal="left" vertical="top" wrapText="1"/>
    </xf>
    <xf numFmtId="0" fontId="0" fillId="0" borderId="6" xfId="0" applyBorder="1" applyAlignment="1">
      <alignment vertical="top"/>
    </xf>
    <xf numFmtId="0" fontId="0" fillId="0" borderId="6" xfId="0" applyBorder="1" applyAlignment="1">
      <alignment vertical="top" wrapText="1"/>
    </xf>
    <xf numFmtId="0" fontId="0" fillId="0" borderId="0" xfId="0" applyAlignment="1">
      <alignment vertical="top" wrapText="1"/>
    </xf>
    <xf numFmtId="0" fontId="0" fillId="0" borderId="0" xfId="0" quotePrefix="1"/>
    <xf numFmtId="0" fontId="0" fillId="3" borderId="6" xfId="0" applyFill="1" applyBorder="1" applyAlignment="1">
      <alignment horizontal="right"/>
    </xf>
    <xf numFmtId="0" fontId="0" fillId="3" borderId="6" xfId="0" applyFill="1" applyBorder="1" applyAlignment="1">
      <alignment horizontal="right" wrapText="1"/>
    </xf>
    <xf numFmtId="1" fontId="0" fillId="3" borderId="6" xfId="0" applyNumberFormat="1" applyFill="1" applyBorder="1" applyAlignment="1">
      <alignment horizontal="right" wrapText="1"/>
    </xf>
    <xf numFmtId="49" fontId="0" fillId="3" borderId="6" xfId="0" applyNumberFormat="1" applyFill="1" applyBorder="1" applyAlignment="1">
      <alignment horizontal="right"/>
    </xf>
    <xf numFmtId="0" fontId="0" fillId="3" borderId="6" xfId="0" applyFill="1" applyBorder="1"/>
    <xf numFmtId="9" fontId="0" fillId="3" borderId="6" xfId="1" applyFont="1" applyFill="1" applyBorder="1" applyAlignment="1">
      <alignment horizontal="right"/>
    </xf>
    <xf numFmtId="49" fontId="0" fillId="3" borderId="6" xfId="0" applyNumberFormat="1" applyFill="1" applyBorder="1"/>
    <xf numFmtId="49" fontId="0" fillId="3" borderId="6" xfId="0" applyNumberFormat="1" applyFill="1" applyBorder="1" applyAlignment="1">
      <alignment horizontal="center"/>
    </xf>
    <xf numFmtId="1" fontId="0" fillId="3" borderId="6" xfId="0" applyNumberFormat="1" applyFill="1" applyBorder="1" applyAlignment="1">
      <alignment horizontal="center"/>
    </xf>
    <xf numFmtId="0" fontId="25" fillId="4" borderId="6" xfId="0" applyFont="1" applyFill="1" applyBorder="1" applyAlignment="1">
      <alignment horizontal="center" vertical="center"/>
    </xf>
    <xf numFmtId="49" fontId="25" fillId="4" borderId="6" xfId="0" applyNumberFormat="1" applyFont="1" applyFill="1" applyBorder="1" applyAlignment="1">
      <alignment horizontal="center" vertical="center" wrapText="1"/>
    </xf>
    <xf numFmtId="0" fontId="1" fillId="4" borderId="6" xfId="0" applyFont="1" applyFill="1" applyBorder="1" applyAlignment="1">
      <alignment horizontal="left" vertical="center" wrapText="1"/>
    </xf>
    <xf numFmtId="0" fontId="30" fillId="4" borderId="6" xfId="0" applyFont="1" applyFill="1" applyBorder="1" applyAlignment="1">
      <alignment horizontal="left" vertical="center" wrapText="1"/>
    </xf>
    <xf numFmtId="0" fontId="26" fillId="0" borderId="0" xfId="0" applyFont="1" applyAlignment="1">
      <alignment vertical="center"/>
    </xf>
    <xf numFmtId="0" fontId="25" fillId="0" borderId="0" xfId="0" applyFont="1" applyAlignment="1">
      <alignment vertical="center"/>
    </xf>
    <xf numFmtId="0" fontId="0" fillId="8" borderId="0" xfId="0" applyFill="1"/>
    <xf numFmtId="0" fontId="0" fillId="8" borderId="0" xfId="0" applyFill="1" applyAlignment="1">
      <alignment vertical="center"/>
    </xf>
    <xf numFmtId="0" fontId="1" fillId="4" borderId="29" xfId="0" applyFont="1" applyFill="1" applyBorder="1" applyAlignment="1">
      <alignment vertical="center"/>
    </xf>
    <xf numFmtId="0" fontId="1" fillId="4" borderId="30" xfId="0" applyFont="1" applyFill="1" applyBorder="1" applyAlignment="1">
      <alignment vertical="center"/>
    </xf>
    <xf numFmtId="0" fontId="1" fillId="4" borderId="6" xfId="0" applyFont="1" applyFill="1" applyBorder="1" applyAlignment="1">
      <alignment vertical="center"/>
    </xf>
    <xf numFmtId="0" fontId="33" fillId="0" borderId="0" xfId="0" applyFont="1"/>
    <xf numFmtId="0" fontId="33" fillId="0" borderId="0" xfId="0" applyFont="1" applyProtection="1">
      <protection locked="0"/>
    </xf>
    <xf numFmtId="0" fontId="0" fillId="8" borderId="0" xfId="0" applyFill="1" applyAlignment="1">
      <alignment wrapText="1"/>
    </xf>
    <xf numFmtId="0" fontId="34" fillId="0" borderId="25" xfId="0" applyFont="1" applyBorder="1" applyAlignment="1">
      <alignment wrapText="1"/>
    </xf>
    <xf numFmtId="0" fontId="35" fillId="0" borderId="0" xfId="0" applyFont="1"/>
    <xf numFmtId="1" fontId="0" fillId="2" borderId="26" xfId="0" applyNumberFormat="1" applyFill="1" applyBorder="1"/>
    <xf numFmtId="1" fontId="0" fillId="2" borderId="31" xfId="0" applyNumberFormat="1" applyFill="1" applyBorder="1"/>
    <xf numFmtId="0" fontId="0" fillId="8" borderId="6" xfId="0" applyFill="1" applyBorder="1" applyAlignment="1">
      <alignment horizontal="left" vertical="top" wrapText="1"/>
    </xf>
    <xf numFmtId="0" fontId="26" fillId="0" borderId="0" xfId="0" applyFont="1" applyAlignment="1">
      <alignment vertical="center" wrapText="1"/>
    </xf>
    <xf numFmtId="0" fontId="37" fillId="0" borderId="0" xfId="0" applyFont="1" applyAlignment="1">
      <alignment horizontal="center" vertical="center" wrapText="1"/>
    </xf>
    <xf numFmtId="0" fontId="0" fillId="9" borderId="0" xfId="0" applyFill="1"/>
    <xf numFmtId="0" fontId="0" fillId="9" borderId="6" xfId="0" applyFill="1" applyBorder="1"/>
    <xf numFmtId="0" fontId="0" fillId="0" borderId="8" xfId="0" applyBorder="1"/>
    <xf numFmtId="0" fontId="0" fillId="0" borderId="17" xfId="0" applyBorder="1"/>
    <xf numFmtId="0" fontId="0" fillId="0" borderId="33" xfId="0" applyBorder="1"/>
    <xf numFmtId="0" fontId="0" fillId="0" borderId="18" xfId="0" applyBorder="1"/>
    <xf numFmtId="0" fontId="0" fillId="0" borderId="24" xfId="0" applyBorder="1"/>
    <xf numFmtId="0" fontId="12" fillId="4" borderId="6" xfId="0" applyFont="1" applyFill="1" applyBorder="1" applyAlignment="1">
      <alignment horizontal="center" vertical="top" wrapText="1"/>
    </xf>
    <xf numFmtId="0" fontId="36" fillId="0" borderId="8" xfId="0" applyFont="1" applyBorder="1"/>
    <xf numFmtId="0" fontId="3" fillId="0" borderId="8" xfId="0" applyFont="1" applyBorder="1" applyAlignment="1">
      <alignment horizontal="center" vertical="center" wrapText="1"/>
    </xf>
    <xf numFmtId="0" fontId="1" fillId="0" borderId="24" xfId="0" applyFont="1" applyBorder="1"/>
    <xf numFmtId="0" fontId="0" fillId="3" borderId="33" xfId="0" applyFill="1" applyBorder="1"/>
    <xf numFmtId="0" fontId="0" fillId="0" borderId="33" xfId="0" applyBorder="1" applyAlignment="1" applyProtection="1">
      <alignment vertical="top" wrapText="1"/>
      <protection locked="0"/>
    </xf>
    <xf numFmtId="0" fontId="0" fillId="0" borderId="22" xfId="0" applyBorder="1"/>
    <xf numFmtId="0" fontId="0" fillId="0" borderId="28" xfId="0" applyBorder="1"/>
    <xf numFmtId="0" fontId="0" fillId="0" borderId="34" xfId="0" applyBorder="1"/>
    <xf numFmtId="0" fontId="0" fillId="0" borderId="0" xfId="0" applyAlignment="1">
      <alignment vertical="top"/>
    </xf>
    <xf numFmtId="0" fontId="40" fillId="0" borderId="0" xfId="0" applyFont="1" applyProtection="1">
      <protection locked="0"/>
    </xf>
    <xf numFmtId="0" fontId="25" fillId="0" borderId="0" xfId="0" applyFont="1" applyProtection="1">
      <protection locked="0"/>
    </xf>
    <xf numFmtId="0" fontId="45" fillId="0" borderId="0" xfId="0" applyFont="1" applyAlignment="1">
      <alignment horizontal="center" vertical="top"/>
    </xf>
    <xf numFmtId="0" fontId="38" fillId="0" borderId="0" xfId="0" applyFont="1" applyAlignment="1">
      <alignment vertical="center"/>
    </xf>
    <xf numFmtId="0" fontId="45" fillId="0" borderId="0" xfId="0" applyFont="1" applyAlignment="1">
      <alignment vertical="center"/>
    </xf>
    <xf numFmtId="0" fontId="46" fillId="4" borderId="6" xfId="0" applyFont="1" applyFill="1" applyBorder="1" applyAlignment="1">
      <alignment horizontal="left" vertical="center" wrapText="1"/>
    </xf>
    <xf numFmtId="0" fontId="48" fillId="0" borderId="0" xfId="0" applyFont="1" applyAlignment="1">
      <alignment horizontal="left" vertical="center" indent="1"/>
    </xf>
    <xf numFmtId="0" fontId="45" fillId="0" borderId="0" xfId="0" applyFont="1" applyAlignment="1">
      <alignment vertical="top"/>
    </xf>
    <xf numFmtId="0" fontId="9" fillId="0" borderId="0" xfId="0" applyFont="1" applyAlignment="1">
      <alignment horizontal="right" wrapText="1"/>
    </xf>
    <xf numFmtId="0" fontId="8" fillId="0" borderId="0" xfId="0" applyFont="1" applyAlignment="1">
      <alignment vertical="top" wrapText="1"/>
    </xf>
    <xf numFmtId="0" fontId="8" fillId="0" borderId="0" xfId="0" applyFont="1" applyAlignment="1">
      <alignment vertical="top"/>
    </xf>
    <xf numFmtId="0" fontId="0" fillId="2" borderId="6" xfId="0" applyFill="1" applyBorder="1" applyAlignment="1" applyProtection="1">
      <alignment horizontal="left" vertical="center" wrapText="1"/>
      <protection locked="0"/>
    </xf>
    <xf numFmtId="0" fontId="49" fillId="2" borderId="6" xfId="0" applyFont="1" applyFill="1" applyBorder="1" applyAlignment="1" applyProtection="1">
      <alignment horizontal="left" vertical="center" wrapText="1"/>
      <protection locked="0"/>
    </xf>
    <xf numFmtId="0" fontId="12" fillId="4" borderId="7" xfId="0" applyFont="1" applyFill="1" applyBorder="1" applyAlignment="1">
      <alignment horizontal="center" vertical="top" wrapText="1"/>
    </xf>
    <xf numFmtId="0" fontId="12" fillId="4" borderId="16" xfId="0" applyFont="1" applyFill="1" applyBorder="1" applyAlignment="1">
      <alignment horizontal="center" vertical="top" wrapText="1"/>
    </xf>
    <xf numFmtId="0" fontId="6" fillId="2" borderId="6" xfId="0" applyFont="1" applyFill="1" applyBorder="1" applyAlignment="1" applyProtection="1">
      <alignment horizontal="left" vertical="center" wrapText="1"/>
      <protection locked="0"/>
    </xf>
    <xf numFmtId="0" fontId="49" fillId="3" borderId="6" xfId="0" applyFont="1" applyFill="1" applyBorder="1" applyAlignment="1">
      <alignment horizontal="left" vertical="center" wrapText="1"/>
    </xf>
    <xf numFmtId="0" fontId="6" fillId="3" borderId="6" xfId="0" applyFont="1" applyFill="1" applyBorder="1" applyAlignment="1">
      <alignment horizontal="left" vertical="center" wrapText="1"/>
    </xf>
    <xf numFmtId="0" fontId="2" fillId="3" borderId="0" xfId="0" applyFont="1" applyFill="1" applyAlignment="1">
      <alignment horizontal="center" vertical="center"/>
    </xf>
    <xf numFmtId="0" fontId="2" fillId="3" borderId="28" xfId="0" applyFont="1" applyFill="1" applyBorder="1" applyAlignment="1">
      <alignment horizontal="center" vertical="center"/>
    </xf>
    <xf numFmtId="0" fontId="32" fillId="4" borderId="24" xfId="0" applyFont="1" applyFill="1" applyBorder="1" applyAlignment="1">
      <alignment horizontal="left" vertical="center" wrapText="1"/>
    </xf>
    <xf numFmtId="0" fontId="32" fillId="4" borderId="0" xfId="0" applyFont="1" applyFill="1" applyAlignment="1">
      <alignment horizontal="left" vertical="center" wrapText="1"/>
    </xf>
    <xf numFmtId="0" fontId="6" fillId="2" borderId="7" xfId="0" applyFont="1" applyFill="1" applyBorder="1" applyAlignment="1" applyProtection="1">
      <alignment horizontal="center" vertical="center" wrapText="1"/>
      <protection locked="0"/>
    </xf>
    <xf numFmtId="0" fontId="6" fillId="2" borderId="16" xfId="0" applyFont="1" applyFill="1" applyBorder="1" applyAlignment="1" applyProtection="1">
      <alignment horizontal="center" vertical="center" wrapText="1"/>
      <protection locked="0"/>
    </xf>
    <xf numFmtId="0" fontId="31" fillId="4" borderId="7" xfId="0" applyFont="1" applyFill="1" applyBorder="1" applyAlignment="1">
      <alignment horizontal="center" vertical="center" wrapText="1"/>
    </xf>
    <xf numFmtId="0" fontId="31" fillId="4" borderId="23" xfId="0" applyFont="1" applyFill="1" applyBorder="1" applyAlignment="1">
      <alignment horizontal="center" vertical="center" wrapText="1"/>
    </xf>
    <xf numFmtId="0" fontId="31" fillId="4" borderId="16" xfId="0" applyFont="1" applyFill="1" applyBorder="1" applyAlignment="1">
      <alignment horizontal="center" vertical="center" wrapText="1"/>
    </xf>
    <xf numFmtId="0" fontId="0" fillId="2" borderId="6" xfId="0" applyFill="1" applyBorder="1" applyAlignment="1" applyProtection="1">
      <alignment horizontal="center" vertical="top" wrapText="1"/>
      <protection locked="0"/>
    </xf>
    <xf numFmtId="0" fontId="5" fillId="2" borderId="7" xfId="0" applyFont="1" applyFill="1" applyBorder="1" applyAlignment="1" applyProtection="1">
      <alignment horizontal="center" wrapText="1"/>
      <protection locked="0"/>
    </xf>
    <xf numFmtId="0" fontId="5" fillId="2" borderId="16" xfId="0" applyFont="1" applyFill="1" applyBorder="1" applyAlignment="1" applyProtection="1">
      <alignment horizontal="center" wrapText="1"/>
      <protection locked="0"/>
    </xf>
    <xf numFmtId="0" fontId="7" fillId="2" borderId="7" xfId="0" applyFont="1" applyFill="1" applyBorder="1" applyAlignment="1" applyProtection="1">
      <alignment horizontal="center" wrapText="1"/>
      <protection locked="0"/>
    </xf>
    <xf numFmtId="0" fontId="7" fillId="2" borderId="16" xfId="0" applyFont="1" applyFill="1" applyBorder="1" applyAlignment="1" applyProtection="1">
      <alignment horizontal="center" wrapText="1"/>
      <protection locked="0"/>
    </xf>
    <xf numFmtId="0" fontId="8" fillId="2" borderId="6"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center" vertical="top" wrapText="1"/>
      <protection locked="0"/>
    </xf>
    <xf numFmtId="0" fontId="8" fillId="2" borderId="7"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1" fillId="4" borderId="6" xfId="0" applyFont="1" applyFill="1" applyBorder="1" applyAlignment="1">
      <alignment horizontal="left" vertical="center" wrapText="1"/>
    </xf>
    <xf numFmtId="0" fontId="0" fillId="2" borderId="6" xfId="0" applyFill="1" applyBorder="1" applyAlignment="1">
      <alignment horizontal="left" vertical="top"/>
    </xf>
    <xf numFmtId="0" fontId="0" fillId="2" borderId="6" xfId="0" applyFill="1" applyBorder="1" applyAlignment="1" applyProtection="1">
      <alignment horizontal="center" vertical="top"/>
      <protection locked="0"/>
    </xf>
    <xf numFmtId="0" fontId="14" fillId="3" borderId="6" xfId="0" applyFont="1" applyFill="1" applyBorder="1" applyAlignment="1" applyProtection="1">
      <alignment horizontal="center" vertical="center"/>
      <protection locked="0"/>
    </xf>
    <xf numFmtId="0" fontId="22" fillId="6" borderId="18" xfId="0" applyFont="1" applyFill="1" applyBorder="1" applyAlignment="1">
      <alignment horizontal="center" vertical="center" wrapText="1"/>
    </xf>
    <xf numFmtId="0" fontId="22" fillId="6" borderId="22" xfId="0" applyFont="1" applyFill="1" applyBorder="1" applyAlignment="1">
      <alignment horizontal="center" vertical="center" wrapText="1"/>
    </xf>
    <xf numFmtId="0" fontId="13" fillId="0" borderId="2" xfId="0" applyFont="1" applyBorder="1" applyAlignment="1">
      <alignment horizontal="center"/>
    </xf>
    <xf numFmtId="0" fontId="15" fillId="0" borderId="0" xfId="0" applyFont="1" applyAlignment="1">
      <alignment horizontal="right" vertical="center"/>
    </xf>
    <xf numFmtId="0" fontId="20" fillId="4" borderId="9" xfId="0" applyFont="1" applyFill="1" applyBorder="1" applyAlignment="1">
      <alignment horizontal="center" vertical="center" wrapText="1"/>
    </xf>
    <xf numFmtId="0" fontId="14" fillId="2" borderId="6" xfId="0" applyFont="1" applyFill="1" applyBorder="1" applyAlignment="1" applyProtection="1">
      <alignment horizontal="center" vertical="center" wrapText="1"/>
      <protection locked="0"/>
    </xf>
    <xf numFmtId="0" fontId="18" fillId="2" borderId="6" xfId="0" applyFont="1" applyFill="1" applyBorder="1" applyAlignment="1" applyProtection="1">
      <alignment horizontal="center" vertical="center" wrapText="1"/>
      <protection locked="0"/>
    </xf>
    <xf numFmtId="0" fontId="21" fillId="6" borderId="11"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14" fillId="3" borderId="12" xfId="0" applyFont="1" applyFill="1" applyBorder="1" applyAlignment="1" applyProtection="1">
      <alignment horizontal="center"/>
      <protection locked="0"/>
    </xf>
    <xf numFmtId="0" fontId="1" fillId="3" borderId="24" xfId="0" applyFont="1" applyFill="1" applyBorder="1" applyAlignment="1" applyProtection="1">
      <alignment horizontal="center"/>
      <protection locked="0"/>
    </xf>
    <xf numFmtId="0" fontId="1" fillId="6" borderId="11"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16"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0" fontId="12" fillId="4" borderId="7" xfId="0" applyFont="1" applyFill="1" applyBorder="1" applyAlignment="1" applyProtection="1">
      <alignment horizontal="center"/>
      <protection locked="0"/>
    </xf>
    <xf numFmtId="0" fontId="12" fillId="4" borderId="23" xfId="0" applyFont="1" applyFill="1" applyBorder="1" applyAlignment="1" applyProtection="1">
      <alignment horizontal="center"/>
      <protection locked="0"/>
    </xf>
    <xf numFmtId="0" fontId="12" fillId="4" borderId="16" xfId="0" applyFont="1" applyFill="1" applyBorder="1" applyAlignment="1" applyProtection="1">
      <alignment horizontal="center"/>
      <protection locked="0"/>
    </xf>
    <xf numFmtId="0" fontId="1" fillId="6" borderId="6" xfId="0" applyFont="1" applyFill="1" applyBorder="1" applyAlignment="1">
      <alignment horizontal="center" vertical="center" wrapText="1"/>
    </xf>
    <xf numFmtId="0" fontId="21" fillId="6" borderId="18" xfId="0" applyFont="1" applyFill="1" applyBorder="1" applyAlignment="1">
      <alignment horizontal="center" vertical="center"/>
    </xf>
    <xf numFmtId="0" fontId="21" fillId="6" borderId="8" xfId="0" applyFont="1" applyFill="1" applyBorder="1" applyAlignment="1">
      <alignment horizontal="center" vertical="center"/>
    </xf>
    <xf numFmtId="0" fontId="21" fillId="6" borderId="17" xfId="0" applyFont="1" applyFill="1" applyBorder="1" applyAlignment="1">
      <alignment horizontal="center" vertical="center"/>
    </xf>
    <xf numFmtId="0" fontId="14" fillId="3" borderId="6" xfId="0" applyFont="1" applyFill="1" applyBorder="1" applyAlignment="1" applyProtection="1">
      <alignment horizontal="center"/>
      <protection locked="0"/>
    </xf>
    <xf numFmtId="0" fontId="12" fillId="7" borderId="7" xfId="0" applyFont="1" applyFill="1" applyBorder="1" applyAlignment="1">
      <alignment horizontal="center" vertical="center"/>
    </xf>
    <xf numFmtId="0" fontId="12" fillId="7" borderId="23" xfId="0" applyFont="1" applyFill="1" applyBorder="1" applyAlignment="1">
      <alignment horizontal="center" vertical="center"/>
    </xf>
    <xf numFmtId="0" fontId="12" fillId="7" borderId="16" xfId="0" applyFont="1" applyFill="1" applyBorder="1" applyAlignment="1">
      <alignment horizontal="center" vertical="center"/>
    </xf>
    <xf numFmtId="9" fontId="19" fillId="3" borderId="7" xfId="1" applyFont="1" applyFill="1" applyBorder="1" applyAlignment="1" applyProtection="1">
      <alignment horizontal="center" vertical="center" wrapText="1"/>
      <protection locked="0"/>
    </xf>
    <xf numFmtId="9" fontId="19" fillId="3" borderId="23" xfId="1" applyFont="1" applyFill="1" applyBorder="1" applyAlignment="1" applyProtection="1">
      <alignment horizontal="center" vertical="center" wrapText="1"/>
      <protection locked="0"/>
    </xf>
    <xf numFmtId="9" fontId="19" fillId="3" borderId="16" xfId="1" applyFont="1" applyFill="1" applyBorder="1" applyAlignment="1" applyProtection="1">
      <alignment horizontal="center" vertical="center" wrapText="1"/>
      <protection locked="0"/>
    </xf>
    <xf numFmtId="0" fontId="14" fillId="3" borderId="7" xfId="0" applyFont="1" applyFill="1" applyBorder="1" applyAlignment="1" applyProtection="1">
      <alignment horizontal="center"/>
      <protection locked="0"/>
    </xf>
    <xf numFmtId="0" fontId="14" fillId="3" borderId="23" xfId="0" applyFont="1" applyFill="1" applyBorder="1" applyAlignment="1" applyProtection="1">
      <alignment horizontal="center"/>
      <protection locked="0"/>
    </xf>
    <xf numFmtId="0" fontId="14" fillId="3" borderId="16" xfId="0" applyFont="1" applyFill="1" applyBorder="1" applyAlignment="1" applyProtection="1">
      <alignment horizontal="center"/>
      <protection locked="0"/>
    </xf>
    <xf numFmtId="0" fontId="14" fillId="3" borderId="11" xfId="0" applyFont="1" applyFill="1" applyBorder="1" applyAlignment="1" applyProtection="1">
      <alignment horizontal="center"/>
      <protection locked="0"/>
    </xf>
    <xf numFmtId="0" fontId="14" fillId="3" borderId="10" xfId="0" applyFont="1" applyFill="1" applyBorder="1" applyAlignment="1" applyProtection="1">
      <alignment horizontal="center"/>
      <protection locked="0"/>
    </xf>
    <xf numFmtId="0" fontId="1" fillId="3" borderId="11" xfId="0" applyFont="1" applyFill="1" applyBorder="1" applyAlignment="1" applyProtection="1">
      <alignment horizontal="center"/>
      <protection locked="0"/>
    </xf>
    <xf numFmtId="0" fontId="1" fillId="3" borderId="12" xfId="0" applyFont="1" applyFill="1" applyBorder="1" applyAlignment="1" applyProtection="1">
      <alignment horizontal="center"/>
      <protection locked="0"/>
    </xf>
    <xf numFmtId="0" fontId="1" fillId="3" borderId="10" xfId="0" applyFont="1" applyFill="1" applyBorder="1" applyAlignment="1" applyProtection="1">
      <alignment horizontal="center"/>
      <protection locked="0"/>
    </xf>
    <xf numFmtId="0" fontId="12" fillId="5" borderId="7" xfId="0" applyFont="1" applyFill="1" applyBorder="1" applyAlignment="1" applyProtection="1">
      <alignment horizontal="center"/>
      <protection locked="0"/>
    </xf>
    <xf numFmtId="0" fontId="12" fillId="5" borderId="23" xfId="0" applyFont="1" applyFill="1" applyBorder="1" applyAlignment="1" applyProtection="1">
      <alignment horizontal="center"/>
      <protection locked="0"/>
    </xf>
    <xf numFmtId="0" fontId="12" fillId="5" borderId="16" xfId="0" applyFont="1" applyFill="1" applyBorder="1" applyAlignment="1" applyProtection="1">
      <alignment horizontal="center"/>
      <protection locked="0"/>
    </xf>
    <xf numFmtId="0" fontId="14" fillId="2" borderId="11" xfId="0" applyFont="1" applyFill="1" applyBorder="1" applyAlignment="1" applyProtection="1">
      <alignment horizontal="center" vertical="center" wrapText="1"/>
      <protection locked="0"/>
    </xf>
    <xf numFmtId="0" fontId="14" fillId="2" borderId="12" xfId="0" applyFont="1" applyFill="1" applyBorder="1" applyAlignment="1" applyProtection="1">
      <alignment horizontal="center" vertical="center" wrapText="1"/>
      <protection locked="0"/>
    </xf>
    <xf numFmtId="0" fontId="14" fillId="2" borderId="10" xfId="0" applyFont="1" applyFill="1" applyBorder="1" applyAlignment="1" applyProtection="1">
      <alignment horizontal="center" vertical="center" wrapText="1"/>
      <protection locked="0"/>
    </xf>
    <xf numFmtId="0" fontId="38" fillId="0" borderId="0" xfId="0" applyFont="1" applyAlignment="1">
      <alignment horizontal="center" vertical="center" wrapText="1"/>
    </xf>
    <xf numFmtId="0" fontId="20" fillId="4" borderId="20" xfId="0" applyFont="1" applyFill="1" applyBorder="1" applyAlignment="1">
      <alignment horizontal="center" vertical="center" wrapText="1"/>
    </xf>
    <xf numFmtId="0" fontId="14" fillId="2" borderId="21" xfId="0" applyFont="1" applyFill="1" applyBorder="1" applyAlignment="1" applyProtection="1">
      <alignment horizontal="center" vertical="center" wrapText="1"/>
      <protection locked="0"/>
    </xf>
    <xf numFmtId="0" fontId="14" fillId="2" borderId="32" xfId="0" applyFont="1" applyFill="1" applyBorder="1" applyAlignment="1" applyProtection="1">
      <alignment horizontal="center" vertical="center" wrapText="1"/>
      <protection locked="0"/>
    </xf>
  </cellXfs>
  <cellStyles count="3">
    <cellStyle name="Hyperlink" xfId="2" builtinId="8"/>
    <cellStyle name="Normal" xfId="0" builtinId="0"/>
    <cellStyle name="Percent" xfId="1" builtinId="5"/>
  </cellStyles>
  <dxfs count="28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color auto="1"/>
      </font>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strike/>
      </font>
    </dxf>
    <dxf>
      <font>
        <strike/>
      </font>
    </dxf>
    <dxf>
      <font>
        <strike/>
      </font>
    </dxf>
    <dxf>
      <font>
        <strike/>
      </font>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19" formatCode="m/d/yyyy"/>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95592"/>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095592"/>
      <color rgb="FFE5F2FC"/>
      <color rgb="FF87C748"/>
      <color rgb="FF0E7DD8"/>
      <color rgb="FF444444"/>
      <color rgb="FF6EB8F6"/>
      <color rgb="FFF46830"/>
      <color rgb="FFFBE7DE"/>
      <color rgb="FF8B8B8B"/>
      <color rgb="FF6363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Q$7" noThreeD="1"/>
</file>

<file path=xl/ctrlProps/ctrlProp10.xml><?xml version="1.0" encoding="utf-8"?>
<formControlPr xmlns="http://schemas.microsoft.com/office/spreadsheetml/2009/9/main" objectType="CheckBox" fmlaLink="$Q$15" noThreeD="1"/>
</file>

<file path=xl/ctrlProps/ctrlProp100.xml><?xml version="1.0" encoding="utf-8"?>
<formControlPr xmlns="http://schemas.microsoft.com/office/spreadsheetml/2009/9/main" objectType="CheckBox" fmlaLink="$Q$109" noThreeD="1"/>
</file>

<file path=xl/ctrlProps/ctrlProp101.xml><?xml version="1.0" encoding="utf-8"?>
<formControlPr xmlns="http://schemas.microsoft.com/office/spreadsheetml/2009/9/main" objectType="CheckBox" fmlaLink="$Q$106" noThreeD="1"/>
</file>

<file path=xl/ctrlProps/ctrlProp102.xml><?xml version="1.0" encoding="utf-8"?>
<formControlPr xmlns="http://schemas.microsoft.com/office/spreadsheetml/2009/9/main" objectType="CheckBox" fmlaLink="$Q$108" noThreeD="1"/>
</file>

<file path=xl/ctrlProps/ctrlProp103.xml><?xml version="1.0" encoding="utf-8"?>
<formControlPr xmlns="http://schemas.microsoft.com/office/spreadsheetml/2009/9/main" objectType="CheckBox" fmlaLink="$S$105" lockText="1" noThreeD="1"/>
</file>

<file path=xl/ctrlProps/ctrlProp104.xml><?xml version="1.0" encoding="utf-8"?>
<formControlPr xmlns="http://schemas.microsoft.com/office/spreadsheetml/2009/9/main" objectType="CheckBox" fmlaLink="$S$106" lockText="1" noThreeD="1"/>
</file>

<file path=xl/ctrlProps/ctrlProp105.xml><?xml version="1.0" encoding="utf-8"?>
<formControlPr xmlns="http://schemas.microsoft.com/office/spreadsheetml/2009/9/main" objectType="CheckBox" fmlaLink="$S$108" lockText="1" noThreeD="1"/>
</file>

<file path=xl/ctrlProps/ctrlProp11.xml><?xml version="1.0" encoding="utf-8"?>
<formControlPr xmlns="http://schemas.microsoft.com/office/spreadsheetml/2009/9/main" objectType="CheckBox" fmlaLink="$Q$17" noThreeD="1"/>
</file>

<file path=xl/ctrlProps/ctrlProp12.xml><?xml version="1.0" encoding="utf-8"?>
<formControlPr xmlns="http://schemas.microsoft.com/office/spreadsheetml/2009/9/main" objectType="CheckBox" fmlaLink="$S$14" lockText="1" noThreeD="1"/>
</file>

<file path=xl/ctrlProps/ctrlProp13.xml><?xml version="1.0" encoding="utf-8"?>
<formControlPr xmlns="http://schemas.microsoft.com/office/spreadsheetml/2009/9/main" objectType="CheckBox" fmlaLink="$S$15" lockText="1" noThreeD="1"/>
</file>

<file path=xl/ctrlProps/ctrlProp14.xml><?xml version="1.0" encoding="utf-8"?>
<formControlPr xmlns="http://schemas.microsoft.com/office/spreadsheetml/2009/9/main" objectType="CheckBox" fmlaLink="$S$17" lockText="1" noThreeD="1"/>
</file>

<file path=xl/ctrlProps/ctrlProp15.xml><?xml version="1.0" encoding="utf-8"?>
<formControlPr xmlns="http://schemas.microsoft.com/office/spreadsheetml/2009/9/main" objectType="CheckBox" fmlaLink="$Q$21" noThreeD="1"/>
</file>

<file path=xl/ctrlProps/ctrlProp16.xml><?xml version="1.0" encoding="utf-8"?>
<formControlPr xmlns="http://schemas.microsoft.com/office/spreadsheetml/2009/9/main" objectType="CheckBox" fmlaLink="$Q$25" noThreeD="1"/>
</file>

<file path=xl/ctrlProps/ctrlProp17.xml><?xml version="1.0" encoding="utf-8"?>
<formControlPr xmlns="http://schemas.microsoft.com/office/spreadsheetml/2009/9/main" objectType="CheckBox" fmlaLink="$Q$22" noThreeD="1"/>
</file>

<file path=xl/ctrlProps/ctrlProp18.xml><?xml version="1.0" encoding="utf-8"?>
<formControlPr xmlns="http://schemas.microsoft.com/office/spreadsheetml/2009/9/main" objectType="CheckBox" fmlaLink="$Q$24" noThreeD="1"/>
</file>

<file path=xl/ctrlProps/ctrlProp19.xml><?xml version="1.0" encoding="utf-8"?>
<formControlPr xmlns="http://schemas.microsoft.com/office/spreadsheetml/2009/9/main" objectType="CheckBox" fmlaLink="$S$21" lockText="1" noThreeD="1"/>
</file>

<file path=xl/ctrlProps/ctrlProp2.xml><?xml version="1.0" encoding="utf-8"?>
<formControlPr xmlns="http://schemas.microsoft.com/office/spreadsheetml/2009/9/main" objectType="CheckBox" fmlaLink="$Q$10" noThreeD="1"/>
</file>

<file path=xl/ctrlProps/ctrlProp20.xml><?xml version="1.0" encoding="utf-8"?>
<formControlPr xmlns="http://schemas.microsoft.com/office/spreadsheetml/2009/9/main" objectType="CheckBox" fmlaLink="$S$22" lockText="1" noThreeD="1"/>
</file>

<file path=xl/ctrlProps/ctrlProp21.xml><?xml version="1.0" encoding="utf-8"?>
<formControlPr xmlns="http://schemas.microsoft.com/office/spreadsheetml/2009/9/main" objectType="CheckBox" fmlaLink="$S$24" lockText="1" noThreeD="1"/>
</file>

<file path=xl/ctrlProps/ctrlProp22.xml><?xml version="1.0" encoding="utf-8"?>
<formControlPr xmlns="http://schemas.microsoft.com/office/spreadsheetml/2009/9/main" objectType="CheckBox" fmlaLink="$Q$28" noThreeD="1"/>
</file>

<file path=xl/ctrlProps/ctrlProp23.xml><?xml version="1.0" encoding="utf-8"?>
<formControlPr xmlns="http://schemas.microsoft.com/office/spreadsheetml/2009/9/main" objectType="CheckBox" fmlaLink="$Q$32" noThreeD="1"/>
</file>

<file path=xl/ctrlProps/ctrlProp24.xml><?xml version="1.0" encoding="utf-8"?>
<formControlPr xmlns="http://schemas.microsoft.com/office/spreadsheetml/2009/9/main" objectType="CheckBox" fmlaLink="$Q$29" noThreeD="1"/>
</file>

<file path=xl/ctrlProps/ctrlProp25.xml><?xml version="1.0" encoding="utf-8"?>
<formControlPr xmlns="http://schemas.microsoft.com/office/spreadsheetml/2009/9/main" objectType="CheckBox" fmlaLink="$Q$31" noThreeD="1"/>
</file>

<file path=xl/ctrlProps/ctrlProp26.xml><?xml version="1.0" encoding="utf-8"?>
<formControlPr xmlns="http://schemas.microsoft.com/office/spreadsheetml/2009/9/main" objectType="CheckBox" fmlaLink="$S$28" lockText="1" noThreeD="1"/>
</file>

<file path=xl/ctrlProps/ctrlProp27.xml><?xml version="1.0" encoding="utf-8"?>
<formControlPr xmlns="http://schemas.microsoft.com/office/spreadsheetml/2009/9/main" objectType="CheckBox" fmlaLink="$S$29" lockText="1" noThreeD="1"/>
</file>

<file path=xl/ctrlProps/ctrlProp28.xml><?xml version="1.0" encoding="utf-8"?>
<formControlPr xmlns="http://schemas.microsoft.com/office/spreadsheetml/2009/9/main" objectType="CheckBox" fmlaLink="$S$31" lockText="1" noThreeD="1"/>
</file>

<file path=xl/ctrlProps/ctrlProp29.xml><?xml version="1.0" encoding="utf-8"?>
<formControlPr xmlns="http://schemas.microsoft.com/office/spreadsheetml/2009/9/main" objectType="CheckBox" fmlaLink="$Q$35" noThreeD="1"/>
</file>

<file path=xl/ctrlProps/ctrlProp3.xml><?xml version="1.0" encoding="utf-8"?>
<formControlPr xmlns="http://schemas.microsoft.com/office/spreadsheetml/2009/9/main" objectType="CheckBox" fmlaLink="$Q$8" noThreeD="1"/>
</file>

<file path=xl/ctrlProps/ctrlProp30.xml><?xml version="1.0" encoding="utf-8"?>
<formControlPr xmlns="http://schemas.microsoft.com/office/spreadsheetml/2009/9/main" objectType="CheckBox" fmlaLink="$Q$39" noThreeD="1"/>
</file>

<file path=xl/ctrlProps/ctrlProp31.xml><?xml version="1.0" encoding="utf-8"?>
<formControlPr xmlns="http://schemas.microsoft.com/office/spreadsheetml/2009/9/main" objectType="CheckBox" fmlaLink="$Q$36" noThreeD="1"/>
</file>

<file path=xl/ctrlProps/ctrlProp32.xml><?xml version="1.0" encoding="utf-8"?>
<formControlPr xmlns="http://schemas.microsoft.com/office/spreadsheetml/2009/9/main" objectType="CheckBox" fmlaLink="$Q$38" noThreeD="1"/>
</file>

<file path=xl/ctrlProps/ctrlProp33.xml><?xml version="1.0" encoding="utf-8"?>
<formControlPr xmlns="http://schemas.microsoft.com/office/spreadsheetml/2009/9/main" objectType="CheckBox" fmlaLink="$S$35" lockText="1" noThreeD="1"/>
</file>

<file path=xl/ctrlProps/ctrlProp34.xml><?xml version="1.0" encoding="utf-8"?>
<formControlPr xmlns="http://schemas.microsoft.com/office/spreadsheetml/2009/9/main" objectType="CheckBox" fmlaLink="$S$36" lockText="1" noThreeD="1"/>
</file>

<file path=xl/ctrlProps/ctrlProp35.xml><?xml version="1.0" encoding="utf-8"?>
<formControlPr xmlns="http://schemas.microsoft.com/office/spreadsheetml/2009/9/main" objectType="CheckBox" fmlaLink="$S$38" lockText="1" noThreeD="1"/>
</file>

<file path=xl/ctrlProps/ctrlProp36.xml><?xml version="1.0" encoding="utf-8"?>
<formControlPr xmlns="http://schemas.microsoft.com/office/spreadsheetml/2009/9/main" objectType="CheckBox" fmlaLink="$Q$42" noThreeD="1"/>
</file>

<file path=xl/ctrlProps/ctrlProp37.xml><?xml version="1.0" encoding="utf-8"?>
<formControlPr xmlns="http://schemas.microsoft.com/office/spreadsheetml/2009/9/main" objectType="CheckBox" fmlaLink="$Q$46" noThreeD="1"/>
</file>

<file path=xl/ctrlProps/ctrlProp38.xml><?xml version="1.0" encoding="utf-8"?>
<formControlPr xmlns="http://schemas.microsoft.com/office/spreadsheetml/2009/9/main" objectType="CheckBox" fmlaLink="$Q$43" noThreeD="1"/>
</file>

<file path=xl/ctrlProps/ctrlProp39.xml><?xml version="1.0" encoding="utf-8"?>
<formControlPr xmlns="http://schemas.microsoft.com/office/spreadsheetml/2009/9/main" objectType="CheckBox" fmlaLink="$Q$45" noThreeD="1"/>
</file>

<file path=xl/ctrlProps/ctrlProp4.xml><?xml version="1.0" encoding="utf-8"?>
<formControlPr xmlns="http://schemas.microsoft.com/office/spreadsheetml/2009/9/main" objectType="CheckBox" fmlaLink="$Q$9" noThreeD="1"/>
</file>

<file path=xl/ctrlProps/ctrlProp40.xml><?xml version="1.0" encoding="utf-8"?>
<formControlPr xmlns="http://schemas.microsoft.com/office/spreadsheetml/2009/9/main" objectType="CheckBox" fmlaLink="$S$42" lockText="1" noThreeD="1"/>
</file>

<file path=xl/ctrlProps/ctrlProp41.xml><?xml version="1.0" encoding="utf-8"?>
<formControlPr xmlns="http://schemas.microsoft.com/office/spreadsheetml/2009/9/main" objectType="CheckBox" fmlaLink="$S$43" lockText="1" noThreeD="1"/>
</file>

<file path=xl/ctrlProps/ctrlProp42.xml><?xml version="1.0" encoding="utf-8"?>
<formControlPr xmlns="http://schemas.microsoft.com/office/spreadsheetml/2009/9/main" objectType="CheckBox" fmlaLink="$S$45" lockText="1" noThreeD="1"/>
</file>

<file path=xl/ctrlProps/ctrlProp43.xml><?xml version="1.0" encoding="utf-8"?>
<formControlPr xmlns="http://schemas.microsoft.com/office/spreadsheetml/2009/9/main" objectType="CheckBox" fmlaLink="$Q$49" noThreeD="1"/>
</file>

<file path=xl/ctrlProps/ctrlProp44.xml><?xml version="1.0" encoding="utf-8"?>
<formControlPr xmlns="http://schemas.microsoft.com/office/spreadsheetml/2009/9/main" objectType="CheckBox" fmlaLink="$Q$53" noThreeD="1"/>
</file>

<file path=xl/ctrlProps/ctrlProp45.xml><?xml version="1.0" encoding="utf-8"?>
<formControlPr xmlns="http://schemas.microsoft.com/office/spreadsheetml/2009/9/main" objectType="CheckBox" fmlaLink="$Q$50" noThreeD="1"/>
</file>

<file path=xl/ctrlProps/ctrlProp46.xml><?xml version="1.0" encoding="utf-8"?>
<formControlPr xmlns="http://schemas.microsoft.com/office/spreadsheetml/2009/9/main" objectType="CheckBox" fmlaLink="$Q$52" noThreeD="1"/>
</file>

<file path=xl/ctrlProps/ctrlProp47.xml><?xml version="1.0" encoding="utf-8"?>
<formControlPr xmlns="http://schemas.microsoft.com/office/spreadsheetml/2009/9/main" objectType="CheckBox" fmlaLink="$S$49" lockText="1" noThreeD="1"/>
</file>

<file path=xl/ctrlProps/ctrlProp48.xml><?xml version="1.0" encoding="utf-8"?>
<formControlPr xmlns="http://schemas.microsoft.com/office/spreadsheetml/2009/9/main" objectType="CheckBox" fmlaLink="$S$50" lockText="1" noThreeD="1"/>
</file>

<file path=xl/ctrlProps/ctrlProp49.xml><?xml version="1.0" encoding="utf-8"?>
<formControlPr xmlns="http://schemas.microsoft.com/office/spreadsheetml/2009/9/main" objectType="CheckBox" fmlaLink="$S$52" lockText="1" noThreeD="1"/>
</file>

<file path=xl/ctrlProps/ctrlProp5.xml><?xml version="1.0" encoding="utf-8"?>
<formControlPr xmlns="http://schemas.microsoft.com/office/spreadsheetml/2009/9/main" objectType="CheckBox" fmlaLink="$S$7" lockText="1" noThreeD="1"/>
</file>

<file path=xl/ctrlProps/ctrlProp50.xml><?xml version="1.0" encoding="utf-8"?>
<formControlPr xmlns="http://schemas.microsoft.com/office/spreadsheetml/2009/9/main" objectType="CheckBox" fmlaLink="$Q$56" noThreeD="1"/>
</file>

<file path=xl/ctrlProps/ctrlProp51.xml><?xml version="1.0" encoding="utf-8"?>
<formControlPr xmlns="http://schemas.microsoft.com/office/spreadsheetml/2009/9/main" objectType="CheckBox" fmlaLink="$Q$60" noThreeD="1"/>
</file>

<file path=xl/ctrlProps/ctrlProp52.xml><?xml version="1.0" encoding="utf-8"?>
<formControlPr xmlns="http://schemas.microsoft.com/office/spreadsheetml/2009/9/main" objectType="CheckBox" fmlaLink="$Q$57" noThreeD="1"/>
</file>

<file path=xl/ctrlProps/ctrlProp53.xml><?xml version="1.0" encoding="utf-8"?>
<formControlPr xmlns="http://schemas.microsoft.com/office/spreadsheetml/2009/9/main" objectType="CheckBox" fmlaLink="$Q$59" noThreeD="1"/>
</file>

<file path=xl/ctrlProps/ctrlProp54.xml><?xml version="1.0" encoding="utf-8"?>
<formControlPr xmlns="http://schemas.microsoft.com/office/spreadsheetml/2009/9/main" objectType="CheckBox" fmlaLink="$S$56" lockText="1" noThreeD="1"/>
</file>

<file path=xl/ctrlProps/ctrlProp55.xml><?xml version="1.0" encoding="utf-8"?>
<formControlPr xmlns="http://schemas.microsoft.com/office/spreadsheetml/2009/9/main" objectType="CheckBox" fmlaLink="$S$57" lockText="1" noThreeD="1"/>
</file>

<file path=xl/ctrlProps/ctrlProp56.xml><?xml version="1.0" encoding="utf-8"?>
<formControlPr xmlns="http://schemas.microsoft.com/office/spreadsheetml/2009/9/main" objectType="CheckBox" fmlaLink="$S$59" lockText="1" noThreeD="1"/>
</file>

<file path=xl/ctrlProps/ctrlProp57.xml><?xml version="1.0" encoding="utf-8"?>
<formControlPr xmlns="http://schemas.microsoft.com/office/spreadsheetml/2009/9/main" objectType="CheckBox" fmlaLink="$Q$63" noThreeD="1"/>
</file>

<file path=xl/ctrlProps/ctrlProp58.xml><?xml version="1.0" encoding="utf-8"?>
<formControlPr xmlns="http://schemas.microsoft.com/office/spreadsheetml/2009/9/main" objectType="CheckBox" fmlaLink="$Q$67" noThreeD="1"/>
</file>

<file path=xl/ctrlProps/ctrlProp59.xml><?xml version="1.0" encoding="utf-8"?>
<formControlPr xmlns="http://schemas.microsoft.com/office/spreadsheetml/2009/9/main" objectType="CheckBox" fmlaLink="$Q$64" noThreeD="1"/>
</file>

<file path=xl/ctrlProps/ctrlProp6.xml><?xml version="1.0" encoding="utf-8"?>
<formControlPr xmlns="http://schemas.microsoft.com/office/spreadsheetml/2009/9/main" objectType="CheckBox" fmlaLink="$S$8" lockText="1" noThreeD="1"/>
</file>

<file path=xl/ctrlProps/ctrlProp60.xml><?xml version="1.0" encoding="utf-8"?>
<formControlPr xmlns="http://schemas.microsoft.com/office/spreadsheetml/2009/9/main" objectType="CheckBox" fmlaLink="$Q$66" noThreeD="1"/>
</file>

<file path=xl/ctrlProps/ctrlProp61.xml><?xml version="1.0" encoding="utf-8"?>
<formControlPr xmlns="http://schemas.microsoft.com/office/spreadsheetml/2009/9/main" objectType="CheckBox" fmlaLink="$S$63" lockText="1" noThreeD="1"/>
</file>

<file path=xl/ctrlProps/ctrlProp62.xml><?xml version="1.0" encoding="utf-8"?>
<formControlPr xmlns="http://schemas.microsoft.com/office/spreadsheetml/2009/9/main" objectType="CheckBox" fmlaLink="$S$64" lockText="1" noThreeD="1"/>
</file>

<file path=xl/ctrlProps/ctrlProp63.xml><?xml version="1.0" encoding="utf-8"?>
<formControlPr xmlns="http://schemas.microsoft.com/office/spreadsheetml/2009/9/main" objectType="CheckBox" fmlaLink="$S$66" lockText="1" noThreeD="1"/>
</file>

<file path=xl/ctrlProps/ctrlProp64.xml><?xml version="1.0" encoding="utf-8"?>
<formControlPr xmlns="http://schemas.microsoft.com/office/spreadsheetml/2009/9/main" objectType="CheckBox" fmlaLink="$Q$70" noThreeD="1"/>
</file>

<file path=xl/ctrlProps/ctrlProp65.xml><?xml version="1.0" encoding="utf-8"?>
<formControlPr xmlns="http://schemas.microsoft.com/office/spreadsheetml/2009/9/main" objectType="CheckBox" fmlaLink="$Q$74" noThreeD="1"/>
</file>

<file path=xl/ctrlProps/ctrlProp66.xml><?xml version="1.0" encoding="utf-8"?>
<formControlPr xmlns="http://schemas.microsoft.com/office/spreadsheetml/2009/9/main" objectType="CheckBox" fmlaLink="$Q$71" noThreeD="1"/>
</file>

<file path=xl/ctrlProps/ctrlProp67.xml><?xml version="1.0" encoding="utf-8"?>
<formControlPr xmlns="http://schemas.microsoft.com/office/spreadsheetml/2009/9/main" objectType="CheckBox" fmlaLink="$Q$73" noThreeD="1"/>
</file>

<file path=xl/ctrlProps/ctrlProp68.xml><?xml version="1.0" encoding="utf-8"?>
<formControlPr xmlns="http://schemas.microsoft.com/office/spreadsheetml/2009/9/main" objectType="CheckBox" fmlaLink="$S$70" lockText="1" noThreeD="1"/>
</file>

<file path=xl/ctrlProps/ctrlProp69.xml><?xml version="1.0" encoding="utf-8"?>
<formControlPr xmlns="http://schemas.microsoft.com/office/spreadsheetml/2009/9/main" objectType="CheckBox" fmlaLink="$S$71" lockText="1" noThreeD="1"/>
</file>

<file path=xl/ctrlProps/ctrlProp7.xml><?xml version="1.0" encoding="utf-8"?>
<formControlPr xmlns="http://schemas.microsoft.com/office/spreadsheetml/2009/9/main" objectType="CheckBox" fmlaLink="$S$9" lockText="1" noThreeD="1"/>
</file>

<file path=xl/ctrlProps/ctrlProp70.xml><?xml version="1.0" encoding="utf-8"?>
<formControlPr xmlns="http://schemas.microsoft.com/office/spreadsheetml/2009/9/main" objectType="CheckBox" fmlaLink="$S$73" lockText="1" noThreeD="1"/>
</file>

<file path=xl/ctrlProps/ctrlProp71.xml><?xml version="1.0" encoding="utf-8"?>
<formControlPr xmlns="http://schemas.microsoft.com/office/spreadsheetml/2009/9/main" objectType="CheckBox" fmlaLink="$Q$77" noThreeD="1"/>
</file>

<file path=xl/ctrlProps/ctrlProp72.xml><?xml version="1.0" encoding="utf-8"?>
<formControlPr xmlns="http://schemas.microsoft.com/office/spreadsheetml/2009/9/main" objectType="CheckBox" fmlaLink="$Q$81" noThreeD="1"/>
</file>

<file path=xl/ctrlProps/ctrlProp73.xml><?xml version="1.0" encoding="utf-8"?>
<formControlPr xmlns="http://schemas.microsoft.com/office/spreadsheetml/2009/9/main" objectType="CheckBox" fmlaLink="$Q$78" noThreeD="1"/>
</file>

<file path=xl/ctrlProps/ctrlProp74.xml><?xml version="1.0" encoding="utf-8"?>
<formControlPr xmlns="http://schemas.microsoft.com/office/spreadsheetml/2009/9/main" objectType="CheckBox" fmlaLink="$Q$80" noThreeD="1"/>
</file>

<file path=xl/ctrlProps/ctrlProp75.xml><?xml version="1.0" encoding="utf-8"?>
<formControlPr xmlns="http://schemas.microsoft.com/office/spreadsheetml/2009/9/main" objectType="CheckBox" fmlaLink="$S$77" lockText="1" noThreeD="1"/>
</file>

<file path=xl/ctrlProps/ctrlProp76.xml><?xml version="1.0" encoding="utf-8"?>
<formControlPr xmlns="http://schemas.microsoft.com/office/spreadsheetml/2009/9/main" objectType="CheckBox" fmlaLink="$S$78" lockText="1" noThreeD="1"/>
</file>

<file path=xl/ctrlProps/ctrlProp77.xml><?xml version="1.0" encoding="utf-8"?>
<formControlPr xmlns="http://schemas.microsoft.com/office/spreadsheetml/2009/9/main" objectType="CheckBox" fmlaLink="$S$79" lockText="1" noThreeD="1"/>
</file>

<file path=xl/ctrlProps/ctrlProp78.xml><?xml version="1.0" encoding="utf-8"?>
<formControlPr xmlns="http://schemas.microsoft.com/office/spreadsheetml/2009/9/main" objectType="CheckBox" fmlaLink="$Q$84" noThreeD="1"/>
</file>

<file path=xl/ctrlProps/ctrlProp79.xml><?xml version="1.0" encoding="utf-8"?>
<formControlPr xmlns="http://schemas.microsoft.com/office/spreadsheetml/2009/9/main" objectType="CheckBox" fmlaLink="$Q$88" noThreeD="1"/>
</file>

<file path=xl/ctrlProps/ctrlProp8.xml><?xml version="1.0" encoding="utf-8"?>
<formControlPr xmlns="http://schemas.microsoft.com/office/spreadsheetml/2009/9/main" objectType="CheckBox" fmlaLink="$Q$14" noThreeD="1"/>
</file>

<file path=xl/ctrlProps/ctrlProp80.xml><?xml version="1.0" encoding="utf-8"?>
<formControlPr xmlns="http://schemas.microsoft.com/office/spreadsheetml/2009/9/main" objectType="CheckBox" fmlaLink="$Q$85" noThreeD="1"/>
</file>

<file path=xl/ctrlProps/ctrlProp81.xml><?xml version="1.0" encoding="utf-8"?>
<formControlPr xmlns="http://schemas.microsoft.com/office/spreadsheetml/2009/9/main" objectType="CheckBox" fmlaLink="$Q$87" noThreeD="1"/>
</file>

<file path=xl/ctrlProps/ctrlProp82.xml><?xml version="1.0" encoding="utf-8"?>
<formControlPr xmlns="http://schemas.microsoft.com/office/spreadsheetml/2009/9/main" objectType="CheckBox" fmlaLink="$S$84" lockText="1" noThreeD="1"/>
</file>

<file path=xl/ctrlProps/ctrlProp83.xml><?xml version="1.0" encoding="utf-8"?>
<formControlPr xmlns="http://schemas.microsoft.com/office/spreadsheetml/2009/9/main" objectType="CheckBox" fmlaLink="$S$85" lockText="1" noThreeD="1"/>
</file>

<file path=xl/ctrlProps/ctrlProp84.xml><?xml version="1.0" encoding="utf-8"?>
<formControlPr xmlns="http://schemas.microsoft.com/office/spreadsheetml/2009/9/main" objectType="CheckBox" fmlaLink="$S$87" lockText="1" noThreeD="1"/>
</file>

<file path=xl/ctrlProps/ctrlProp85.xml><?xml version="1.0" encoding="utf-8"?>
<formControlPr xmlns="http://schemas.microsoft.com/office/spreadsheetml/2009/9/main" objectType="CheckBox" fmlaLink="$Q$91" noThreeD="1"/>
</file>

<file path=xl/ctrlProps/ctrlProp86.xml><?xml version="1.0" encoding="utf-8"?>
<formControlPr xmlns="http://schemas.microsoft.com/office/spreadsheetml/2009/9/main" objectType="CheckBox" fmlaLink="$Q$95" noThreeD="1"/>
</file>

<file path=xl/ctrlProps/ctrlProp87.xml><?xml version="1.0" encoding="utf-8"?>
<formControlPr xmlns="http://schemas.microsoft.com/office/spreadsheetml/2009/9/main" objectType="CheckBox" fmlaLink="$Q$92" noThreeD="1"/>
</file>

<file path=xl/ctrlProps/ctrlProp88.xml><?xml version="1.0" encoding="utf-8"?>
<formControlPr xmlns="http://schemas.microsoft.com/office/spreadsheetml/2009/9/main" objectType="CheckBox" fmlaLink="$Q$94" noThreeD="1"/>
</file>

<file path=xl/ctrlProps/ctrlProp89.xml><?xml version="1.0" encoding="utf-8"?>
<formControlPr xmlns="http://schemas.microsoft.com/office/spreadsheetml/2009/9/main" objectType="CheckBox" fmlaLink="$S$91" lockText="1" noThreeD="1"/>
</file>

<file path=xl/ctrlProps/ctrlProp9.xml><?xml version="1.0" encoding="utf-8"?>
<formControlPr xmlns="http://schemas.microsoft.com/office/spreadsheetml/2009/9/main" objectType="CheckBox" fmlaLink="$Q$18" noThreeD="1"/>
</file>

<file path=xl/ctrlProps/ctrlProp90.xml><?xml version="1.0" encoding="utf-8"?>
<formControlPr xmlns="http://schemas.microsoft.com/office/spreadsheetml/2009/9/main" objectType="CheckBox" fmlaLink="$S$92" lockText="1" noThreeD="1"/>
</file>

<file path=xl/ctrlProps/ctrlProp91.xml><?xml version="1.0" encoding="utf-8"?>
<formControlPr xmlns="http://schemas.microsoft.com/office/spreadsheetml/2009/9/main" objectType="CheckBox" fmlaLink="$S$94" lockText="1" noThreeD="1"/>
</file>

<file path=xl/ctrlProps/ctrlProp92.xml><?xml version="1.0" encoding="utf-8"?>
<formControlPr xmlns="http://schemas.microsoft.com/office/spreadsheetml/2009/9/main" objectType="CheckBox" fmlaLink="$Q$98" noThreeD="1"/>
</file>

<file path=xl/ctrlProps/ctrlProp93.xml><?xml version="1.0" encoding="utf-8"?>
<formControlPr xmlns="http://schemas.microsoft.com/office/spreadsheetml/2009/9/main" objectType="CheckBox" fmlaLink="$Q$102" noThreeD="1"/>
</file>

<file path=xl/ctrlProps/ctrlProp94.xml><?xml version="1.0" encoding="utf-8"?>
<formControlPr xmlns="http://schemas.microsoft.com/office/spreadsheetml/2009/9/main" objectType="CheckBox" fmlaLink="$Q$99" noThreeD="1"/>
</file>

<file path=xl/ctrlProps/ctrlProp95.xml><?xml version="1.0" encoding="utf-8"?>
<formControlPr xmlns="http://schemas.microsoft.com/office/spreadsheetml/2009/9/main" objectType="CheckBox" fmlaLink="$Q$101" noThreeD="1"/>
</file>

<file path=xl/ctrlProps/ctrlProp96.xml><?xml version="1.0" encoding="utf-8"?>
<formControlPr xmlns="http://schemas.microsoft.com/office/spreadsheetml/2009/9/main" objectType="CheckBox" fmlaLink="$S$98" lockText="1" noThreeD="1"/>
</file>

<file path=xl/ctrlProps/ctrlProp97.xml><?xml version="1.0" encoding="utf-8"?>
<formControlPr xmlns="http://schemas.microsoft.com/office/spreadsheetml/2009/9/main" objectType="CheckBox" fmlaLink="$S$99" lockText="1" noThreeD="1"/>
</file>

<file path=xl/ctrlProps/ctrlProp98.xml><?xml version="1.0" encoding="utf-8"?>
<formControlPr xmlns="http://schemas.microsoft.com/office/spreadsheetml/2009/9/main" objectType="CheckBox" fmlaLink="$S$101" lockText="1" noThreeD="1"/>
</file>

<file path=xl/ctrlProps/ctrlProp99.xml><?xml version="1.0" encoding="utf-8"?>
<formControlPr xmlns="http://schemas.microsoft.com/office/spreadsheetml/2009/9/main" objectType="CheckBox" fmlaLink="$Q$105"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0180" y="234315"/>
          <a:ext cx="2066925" cy="102616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64240" y="74295"/>
          <a:ext cx="2597785" cy="11801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9230" y="234315"/>
          <a:ext cx="2095500" cy="103251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54565" y="74295"/>
          <a:ext cx="2609850" cy="11795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2</xdr:row>
      <xdr:rowOff>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0" y="2013857"/>
          <a:ext cx="938893" cy="0"/>
          <a:chOff x="0" y="1047750"/>
          <a:chExt cx="8239125" cy="247650"/>
        </a:xfrm>
      </xdr:grpSpPr>
      <xdr:sp macro="" textlink="">
        <xdr:nvSpPr>
          <xdr:cNvPr id="3" name="Rectangle: Top Corners Snipped 2">
            <a:extLst>
              <a:ext uri="{FF2B5EF4-FFF2-40B4-BE49-F238E27FC236}">
                <a16:creationId xmlns:a16="http://schemas.microsoft.com/office/drawing/2014/main" id="{00000000-0008-0000-0200-000003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4" name="Rectangle: Top Corners Snipped 3">
            <a:extLst>
              <a:ext uri="{FF2B5EF4-FFF2-40B4-BE49-F238E27FC236}">
                <a16:creationId xmlns:a16="http://schemas.microsoft.com/office/drawing/2014/main" id="{00000000-0008-0000-0200-000004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5" name="Rectangle: Top Corners Snipped 4">
            <a:extLst>
              <a:ext uri="{FF2B5EF4-FFF2-40B4-BE49-F238E27FC236}">
                <a16:creationId xmlns:a16="http://schemas.microsoft.com/office/drawing/2014/main" id="{00000000-0008-0000-0200-000005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6" name="Rectangle: Top Corners Snipped 5">
            <a:extLst>
              <a:ext uri="{FF2B5EF4-FFF2-40B4-BE49-F238E27FC236}">
                <a16:creationId xmlns:a16="http://schemas.microsoft.com/office/drawing/2014/main" id="{00000000-0008-0000-0200-000006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7" name="Rectangle: Top Corners Snipped 6">
            <a:extLst>
              <a:ext uri="{FF2B5EF4-FFF2-40B4-BE49-F238E27FC236}">
                <a16:creationId xmlns:a16="http://schemas.microsoft.com/office/drawing/2014/main" id="{00000000-0008-0000-0200-000007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8" name="Rectangle: Top Corners Snipped 7">
            <a:extLst>
              <a:ext uri="{FF2B5EF4-FFF2-40B4-BE49-F238E27FC236}">
                <a16:creationId xmlns:a16="http://schemas.microsoft.com/office/drawing/2014/main" id="{00000000-0008-0000-0200-000008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xdr:twoCellAnchor>
    <xdr:from>
      <xdr:col>0</xdr:col>
      <xdr:colOff>0</xdr:colOff>
      <xdr:row>2</xdr:row>
      <xdr:rowOff>0</xdr:rowOff>
    </xdr:from>
    <xdr:to>
      <xdr:col>1</xdr:col>
      <xdr:colOff>0</xdr:colOff>
      <xdr:row>2</xdr:row>
      <xdr:rowOff>0</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0" y="2013857"/>
          <a:ext cx="938893" cy="0"/>
          <a:chOff x="0" y="1047750"/>
          <a:chExt cx="8239125" cy="247650"/>
        </a:xfrm>
      </xdr:grpSpPr>
      <xdr:sp macro="" textlink="">
        <xdr:nvSpPr>
          <xdr:cNvPr id="10" name="Rectangle: Top Corners Snipped 9">
            <a:extLst>
              <a:ext uri="{FF2B5EF4-FFF2-40B4-BE49-F238E27FC236}">
                <a16:creationId xmlns:a16="http://schemas.microsoft.com/office/drawing/2014/main" id="{00000000-0008-0000-0200-00000A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11" name="Rectangle: Top Corners Snipped 10">
            <a:extLst>
              <a:ext uri="{FF2B5EF4-FFF2-40B4-BE49-F238E27FC236}">
                <a16:creationId xmlns:a16="http://schemas.microsoft.com/office/drawing/2014/main" id="{00000000-0008-0000-0200-00000B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12" name="Rectangle: Top Corners Snipped 11">
            <a:extLst>
              <a:ext uri="{FF2B5EF4-FFF2-40B4-BE49-F238E27FC236}">
                <a16:creationId xmlns:a16="http://schemas.microsoft.com/office/drawing/2014/main" id="{00000000-0008-0000-0200-00000C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13" name="Rectangle: Top Corners Snipped 12">
            <a:extLst>
              <a:ext uri="{FF2B5EF4-FFF2-40B4-BE49-F238E27FC236}">
                <a16:creationId xmlns:a16="http://schemas.microsoft.com/office/drawing/2014/main" id="{00000000-0008-0000-0200-00000D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14" name="Rectangle: Top Corners Snipped 13">
            <a:extLst>
              <a:ext uri="{FF2B5EF4-FFF2-40B4-BE49-F238E27FC236}">
                <a16:creationId xmlns:a16="http://schemas.microsoft.com/office/drawing/2014/main" id="{00000000-0008-0000-0200-00000E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15" name="Rectangle: Top Corners Snipped 14">
            <a:extLst>
              <a:ext uri="{FF2B5EF4-FFF2-40B4-BE49-F238E27FC236}">
                <a16:creationId xmlns:a16="http://schemas.microsoft.com/office/drawing/2014/main" id="{00000000-0008-0000-0200-00000F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428625</xdr:colOff>
          <xdr:row>8</xdr:row>
          <xdr:rowOff>304800</xdr:rowOff>
        </xdr:from>
        <xdr:to>
          <xdr:col>4</xdr:col>
          <xdr:colOff>1600200</xdr:colOff>
          <xdr:row>9</xdr:row>
          <xdr:rowOff>76200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200-00000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7</xdr:row>
          <xdr:rowOff>66675</xdr:rowOff>
        </xdr:from>
        <xdr:to>
          <xdr:col>8</xdr:col>
          <xdr:colOff>1419225</xdr:colOff>
          <xdr:row>7</xdr:row>
          <xdr:rowOff>200025</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200-00000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8</xdr:row>
          <xdr:rowOff>352425</xdr:rowOff>
        </xdr:from>
        <xdr:to>
          <xdr:col>5</xdr:col>
          <xdr:colOff>1419225</xdr:colOff>
          <xdr:row>9</xdr:row>
          <xdr:rowOff>28575</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200-00000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8</xdr:row>
          <xdr:rowOff>333375</xdr:rowOff>
        </xdr:from>
        <xdr:to>
          <xdr:col>6</xdr:col>
          <xdr:colOff>1409700</xdr:colOff>
          <xdr:row>9</xdr:row>
          <xdr:rowOff>76200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200-00000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238125</xdr:colOff>
          <xdr:row>7</xdr:row>
          <xdr:rowOff>142875</xdr:rowOff>
        </xdr:from>
        <xdr:to>
          <xdr:col>10</xdr:col>
          <xdr:colOff>1114425</xdr:colOff>
          <xdr:row>8</xdr:row>
          <xdr:rowOff>114300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200-00000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1381125</xdr:colOff>
          <xdr:row>7</xdr:row>
          <xdr:rowOff>161925</xdr:rowOff>
        </xdr:from>
        <xdr:to>
          <xdr:col>10</xdr:col>
          <xdr:colOff>2400300</xdr:colOff>
          <xdr:row>8</xdr:row>
          <xdr:rowOff>85725</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200-00000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800100</xdr:colOff>
          <xdr:row>8</xdr:row>
          <xdr:rowOff>257175</xdr:rowOff>
        </xdr:from>
        <xdr:to>
          <xdr:col>10</xdr:col>
          <xdr:colOff>2295525</xdr:colOff>
          <xdr:row>8</xdr:row>
          <xdr:rowOff>371475</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200-00000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7</xdr:col>
      <xdr:colOff>381000</xdr:colOff>
      <xdr:row>0</xdr:row>
      <xdr:rowOff>238125</xdr:rowOff>
    </xdr:from>
    <xdr:to>
      <xdr:col>8</xdr:col>
      <xdr:colOff>762664</xdr:colOff>
      <xdr:row>0</xdr:row>
      <xdr:rowOff>1408148</xdr:rowOff>
    </xdr:to>
    <xdr:pic>
      <xdr:nvPicPr>
        <xdr:cNvPr id="23" name="Picture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5925" y="238125"/>
          <a:ext cx="2538760" cy="1173833"/>
        </a:xfrm>
        <a:prstGeom prst="rect">
          <a:avLst/>
        </a:prstGeom>
      </xdr:spPr>
    </xdr:pic>
    <xdr:clientData/>
  </xdr:twoCellAnchor>
  <xdr:twoCellAnchor editAs="oneCell">
    <xdr:from>
      <xdr:col>1</xdr:col>
      <xdr:colOff>638175</xdr:colOff>
      <xdr:row>0</xdr:row>
      <xdr:rowOff>304800</xdr:rowOff>
    </xdr:from>
    <xdr:to>
      <xdr:col>2</xdr:col>
      <xdr:colOff>1905939</xdr:colOff>
      <xdr:row>0</xdr:row>
      <xdr:rowOff>1371600</xdr:rowOff>
    </xdr:to>
    <xdr:pic>
      <xdr:nvPicPr>
        <xdr:cNvPr id="24" name="Picture 23">
          <a:extLst>
            <a:ext uri="{FF2B5EF4-FFF2-40B4-BE49-F238E27FC236}">
              <a16:creationId xmlns:a16="http://schemas.microsoft.com/office/drawing/2014/main" id="{00000000-0008-0000-0200-00001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43025" y="304800"/>
          <a:ext cx="2063387" cy="1047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381000</xdr:colOff>
          <xdr:row>15</xdr:row>
          <xdr:rowOff>352425</xdr:rowOff>
        </xdr:from>
        <xdr:to>
          <xdr:col>4</xdr:col>
          <xdr:colOff>1524000</xdr:colOff>
          <xdr:row>16</xdr:row>
          <xdr:rowOff>114300</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200-00005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14</xdr:row>
          <xdr:rowOff>114300</xdr:rowOff>
        </xdr:from>
        <xdr:to>
          <xdr:col>8</xdr:col>
          <xdr:colOff>1419225</xdr:colOff>
          <xdr:row>15</xdr:row>
          <xdr:rowOff>0</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200-00005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381000</xdr:rowOff>
        </xdr:from>
        <xdr:to>
          <xdr:col>5</xdr:col>
          <xdr:colOff>1447800</xdr:colOff>
          <xdr:row>16</xdr:row>
          <xdr:rowOff>28575</xdr:rowOff>
        </xdr:to>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0200-00005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15</xdr:row>
          <xdr:rowOff>371475</xdr:rowOff>
        </xdr:from>
        <xdr:to>
          <xdr:col>6</xdr:col>
          <xdr:colOff>1476375</xdr:colOff>
          <xdr:row>16</xdr:row>
          <xdr:rowOff>85725</xdr:rowOff>
        </xdr:to>
        <xdr:sp macro="" textlink="">
          <xdr:nvSpPr>
            <xdr:cNvPr id="55383" name="Check Box 87" hidden="1">
              <a:extLst>
                <a:ext uri="{63B3BB69-23CF-44E3-9099-C40C66FF867C}">
                  <a14:compatExt spid="_x0000_s55383"/>
                </a:ext>
                <a:ext uri="{FF2B5EF4-FFF2-40B4-BE49-F238E27FC236}">
                  <a16:creationId xmlns:a16="http://schemas.microsoft.com/office/drawing/2014/main" id="{00000000-0008-0000-0200-00005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14</xdr:row>
          <xdr:rowOff>85725</xdr:rowOff>
        </xdr:from>
        <xdr:to>
          <xdr:col>10</xdr:col>
          <xdr:colOff>1066800</xdr:colOff>
          <xdr:row>15</xdr:row>
          <xdr:rowOff>38100</xdr:rowOff>
        </xdr:to>
        <xdr:sp macro="" textlink="">
          <xdr:nvSpPr>
            <xdr:cNvPr id="55384" name="Check Box 88" hidden="1">
              <a:extLst>
                <a:ext uri="{63B3BB69-23CF-44E3-9099-C40C66FF867C}">
                  <a14:compatExt spid="_x0000_s55384"/>
                </a:ext>
                <a:ext uri="{FF2B5EF4-FFF2-40B4-BE49-F238E27FC236}">
                  <a16:creationId xmlns:a16="http://schemas.microsoft.com/office/drawing/2014/main" id="{00000000-0008-0000-0200-00005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1323975</xdr:colOff>
          <xdr:row>14</xdr:row>
          <xdr:rowOff>142875</xdr:rowOff>
        </xdr:from>
        <xdr:to>
          <xdr:col>10</xdr:col>
          <xdr:colOff>2371725</xdr:colOff>
          <xdr:row>15</xdr:row>
          <xdr:rowOff>9525</xdr:rowOff>
        </xdr:to>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0200-00005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15</xdr:row>
          <xdr:rowOff>152400</xdr:rowOff>
        </xdr:from>
        <xdr:to>
          <xdr:col>10</xdr:col>
          <xdr:colOff>2019300</xdr:colOff>
          <xdr:row>15</xdr:row>
          <xdr:rowOff>276225</xdr:rowOff>
        </xdr:to>
        <xdr:sp macro="" textlink="">
          <xdr:nvSpPr>
            <xdr:cNvPr id="55386" name="Check Box 90" hidden="1">
              <a:extLst>
                <a:ext uri="{63B3BB69-23CF-44E3-9099-C40C66FF867C}">
                  <a14:compatExt spid="_x0000_s55386"/>
                </a:ext>
                <a:ext uri="{FF2B5EF4-FFF2-40B4-BE49-F238E27FC236}">
                  <a16:creationId xmlns:a16="http://schemas.microsoft.com/office/drawing/2014/main" id="{00000000-0008-0000-0200-00005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22</xdr:row>
          <xdr:rowOff>457200</xdr:rowOff>
        </xdr:from>
        <xdr:to>
          <xdr:col>5</xdr:col>
          <xdr:colOff>28575</xdr:colOff>
          <xdr:row>23</xdr:row>
          <xdr:rowOff>142875</xdr:rowOff>
        </xdr:to>
        <xdr:sp macro="" textlink="">
          <xdr:nvSpPr>
            <xdr:cNvPr id="55394" name="Check Box 98" hidden="1">
              <a:extLst>
                <a:ext uri="{63B3BB69-23CF-44E3-9099-C40C66FF867C}">
                  <a14:compatExt spid="_x0000_s55394"/>
                </a:ext>
                <a:ext uri="{FF2B5EF4-FFF2-40B4-BE49-F238E27FC236}">
                  <a16:creationId xmlns:a16="http://schemas.microsoft.com/office/drawing/2014/main" id="{00000000-0008-0000-0200-00006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21</xdr:row>
          <xdr:rowOff>114300</xdr:rowOff>
        </xdr:from>
        <xdr:to>
          <xdr:col>8</xdr:col>
          <xdr:colOff>1524000</xdr:colOff>
          <xdr:row>21</xdr:row>
          <xdr:rowOff>266700</xdr:rowOff>
        </xdr:to>
        <xdr:sp macro="" textlink="">
          <xdr:nvSpPr>
            <xdr:cNvPr id="55395" name="Check Box 99" hidden="1">
              <a:extLst>
                <a:ext uri="{63B3BB69-23CF-44E3-9099-C40C66FF867C}">
                  <a14:compatExt spid="_x0000_s55395"/>
                </a:ext>
                <a:ext uri="{FF2B5EF4-FFF2-40B4-BE49-F238E27FC236}">
                  <a16:creationId xmlns:a16="http://schemas.microsoft.com/office/drawing/2014/main" id="{00000000-0008-0000-0200-00006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22</xdr:row>
          <xdr:rowOff>485775</xdr:rowOff>
        </xdr:from>
        <xdr:to>
          <xdr:col>5</xdr:col>
          <xdr:colOff>1514475</xdr:colOff>
          <xdr:row>23</xdr:row>
          <xdr:rowOff>85725</xdr:rowOff>
        </xdr:to>
        <xdr:sp macro="" textlink="">
          <xdr:nvSpPr>
            <xdr:cNvPr id="55396" name="Check Box 100" hidden="1">
              <a:extLst>
                <a:ext uri="{63B3BB69-23CF-44E3-9099-C40C66FF867C}">
                  <a14:compatExt spid="_x0000_s55396"/>
                </a:ext>
                <a:ext uri="{FF2B5EF4-FFF2-40B4-BE49-F238E27FC236}">
                  <a16:creationId xmlns:a16="http://schemas.microsoft.com/office/drawing/2014/main" id="{00000000-0008-0000-0200-00006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22</xdr:row>
          <xdr:rowOff>466725</xdr:rowOff>
        </xdr:from>
        <xdr:to>
          <xdr:col>6</xdr:col>
          <xdr:colOff>1514475</xdr:colOff>
          <xdr:row>23</xdr:row>
          <xdr:rowOff>104775</xdr:rowOff>
        </xdr:to>
        <xdr:sp macro="" textlink="">
          <xdr:nvSpPr>
            <xdr:cNvPr id="55397" name="Check Box 101" hidden="1">
              <a:extLst>
                <a:ext uri="{63B3BB69-23CF-44E3-9099-C40C66FF867C}">
                  <a14:compatExt spid="_x0000_s55397"/>
                </a:ext>
                <a:ext uri="{FF2B5EF4-FFF2-40B4-BE49-F238E27FC236}">
                  <a16:creationId xmlns:a16="http://schemas.microsoft.com/office/drawing/2014/main" id="{00000000-0008-0000-0200-00006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21</xdr:row>
          <xdr:rowOff>76200</xdr:rowOff>
        </xdr:from>
        <xdr:to>
          <xdr:col>10</xdr:col>
          <xdr:colOff>1219200</xdr:colOff>
          <xdr:row>21</xdr:row>
          <xdr:rowOff>295275</xdr:rowOff>
        </xdr:to>
        <xdr:sp macro="" textlink="">
          <xdr:nvSpPr>
            <xdr:cNvPr id="55398" name="Check Box 102" hidden="1">
              <a:extLst>
                <a:ext uri="{63B3BB69-23CF-44E3-9099-C40C66FF867C}">
                  <a14:compatExt spid="_x0000_s55398"/>
                </a:ext>
                <a:ext uri="{FF2B5EF4-FFF2-40B4-BE49-F238E27FC236}">
                  <a16:creationId xmlns:a16="http://schemas.microsoft.com/office/drawing/2014/main" id="{00000000-0008-0000-0200-00006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21</xdr:row>
          <xdr:rowOff>114300</xdr:rowOff>
        </xdr:from>
        <xdr:to>
          <xdr:col>10</xdr:col>
          <xdr:colOff>2590800</xdr:colOff>
          <xdr:row>21</xdr:row>
          <xdr:rowOff>276225</xdr:rowOff>
        </xdr:to>
        <xdr:sp macro="" textlink="">
          <xdr:nvSpPr>
            <xdr:cNvPr id="55399" name="Check Box 103" hidden="1">
              <a:extLst>
                <a:ext uri="{63B3BB69-23CF-44E3-9099-C40C66FF867C}">
                  <a14:compatExt spid="_x0000_s55399"/>
                </a:ext>
                <a:ext uri="{FF2B5EF4-FFF2-40B4-BE49-F238E27FC236}">
                  <a16:creationId xmlns:a16="http://schemas.microsoft.com/office/drawing/2014/main" id="{00000000-0008-0000-0200-00006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657225</xdr:colOff>
          <xdr:row>22</xdr:row>
          <xdr:rowOff>257175</xdr:rowOff>
        </xdr:from>
        <xdr:to>
          <xdr:col>10</xdr:col>
          <xdr:colOff>2171700</xdr:colOff>
          <xdr:row>22</xdr:row>
          <xdr:rowOff>371475</xdr:rowOff>
        </xdr:to>
        <xdr:sp macro="" textlink="">
          <xdr:nvSpPr>
            <xdr:cNvPr id="55400" name="Check Box 104" hidden="1">
              <a:extLst>
                <a:ext uri="{63B3BB69-23CF-44E3-9099-C40C66FF867C}">
                  <a14:compatExt spid="_x0000_s55400"/>
                </a:ext>
                <a:ext uri="{FF2B5EF4-FFF2-40B4-BE49-F238E27FC236}">
                  <a16:creationId xmlns:a16="http://schemas.microsoft.com/office/drawing/2014/main" id="{00000000-0008-0000-0200-00006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29</xdr:row>
          <xdr:rowOff>457200</xdr:rowOff>
        </xdr:from>
        <xdr:to>
          <xdr:col>4</xdr:col>
          <xdr:colOff>1600200</xdr:colOff>
          <xdr:row>30</xdr:row>
          <xdr:rowOff>28575</xdr:rowOff>
        </xdr:to>
        <xdr:sp macro="" textlink="">
          <xdr:nvSpPr>
            <xdr:cNvPr id="55401" name="Check Box 105" hidden="1">
              <a:extLst>
                <a:ext uri="{63B3BB69-23CF-44E3-9099-C40C66FF867C}">
                  <a14:compatExt spid="_x0000_s55401"/>
                </a:ext>
                <a:ext uri="{FF2B5EF4-FFF2-40B4-BE49-F238E27FC236}">
                  <a16:creationId xmlns:a16="http://schemas.microsoft.com/office/drawing/2014/main" id="{00000000-0008-0000-0200-00006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638175</xdr:colOff>
          <xdr:row>28</xdr:row>
          <xdr:rowOff>104775</xdr:rowOff>
        </xdr:from>
        <xdr:to>
          <xdr:col>8</xdr:col>
          <xdr:colOff>1476375</xdr:colOff>
          <xdr:row>28</xdr:row>
          <xdr:rowOff>266700</xdr:rowOff>
        </xdr:to>
        <xdr:sp macro="" textlink="">
          <xdr:nvSpPr>
            <xdr:cNvPr id="55402" name="Check Box 106" hidden="1">
              <a:extLst>
                <a:ext uri="{63B3BB69-23CF-44E3-9099-C40C66FF867C}">
                  <a14:compatExt spid="_x0000_s55402"/>
                </a:ext>
                <a:ext uri="{FF2B5EF4-FFF2-40B4-BE49-F238E27FC236}">
                  <a16:creationId xmlns:a16="http://schemas.microsoft.com/office/drawing/2014/main" id="{00000000-0008-0000-0200-00006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29</xdr:row>
          <xdr:rowOff>485775</xdr:rowOff>
        </xdr:from>
        <xdr:to>
          <xdr:col>5</xdr:col>
          <xdr:colOff>1524000</xdr:colOff>
          <xdr:row>29</xdr:row>
          <xdr:rowOff>647700</xdr:rowOff>
        </xdr:to>
        <xdr:sp macro="" textlink="">
          <xdr:nvSpPr>
            <xdr:cNvPr id="55403" name="Check Box 107" hidden="1">
              <a:extLst>
                <a:ext uri="{63B3BB69-23CF-44E3-9099-C40C66FF867C}">
                  <a14:compatExt spid="_x0000_s55403"/>
                </a:ext>
                <a:ext uri="{FF2B5EF4-FFF2-40B4-BE49-F238E27FC236}">
                  <a16:creationId xmlns:a16="http://schemas.microsoft.com/office/drawing/2014/main" id="{00000000-0008-0000-0200-00006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29</xdr:row>
          <xdr:rowOff>419100</xdr:rowOff>
        </xdr:from>
        <xdr:to>
          <xdr:col>6</xdr:col>
          <xdr:colOff>1485900</xdr:colOff>
          <xdr:row>29</xdr:row>
          <xdr:rowOff>619125</xdr:rowOff>
        </xdr:to>
        <xdr:sp macro="" textlink="">
          <xdr:nvSpPr>
            <xdr:cNvPr id="55404" name="Check Box 108" hidden="1">
              <a:extLst>
                <a:ext uri="{63B3BB69-23CF-44E3-9099-C40C66FF867C}">
                  <a14:compatExt spid="_x0000_s55404"/>
                </a:ext>
                <a:ext uri="{FF2B5EF4-FFF2-40B4-BE49-F238E27FC236}">
                  <a16:creationId xmlns:a16="http://schemas.microsoft.com/office/drawing/2014/main" id="{00000000-0008-0000-0200-00006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28</xdr:row>
          <xdr:rowOff>219075</xdr:rowOff>
        </xdr:from>
        <xdr:to>
          <xdr:col>10</xdr:col>
          <xdr:colOff>1228725</xdr:colOff>
          <xdr:row>29</xdr:row>
          <xdr:rowOff>152400</xdr:rowOff>
        </xdr:to>
        <xdr:sp macro="" textlink="">
          <xdr:nvSpPr>
            <xdr:cNvPr id="55405" name="Check Box 109" hidden="1">
              <a:extLst>
                <a:ext uri="{63B3BB69-23CF-44E3-9099-C40C66FF867C}">
                  <a14:compatExt spid="_x0000_s55405"/>
                </a:ext>
                <a:ext uri="{FF2B5EF4-FFF2-40B4-BE49-F238E27FC236}">
                  <a16:creationId xmlns:a16="http://schemas.microsoft.com/office/drawing/2014/main" id="{00000000-0008-0000-0200-00006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1524000</xdr:colOff>
          <xdr:row>28</xdr:row>
          <xdr:rowOff>200025</xdr:rowOff>
        </xdr:from>
        <xdr:to>
          <xdr:col>10</xdr:col>
          <xdr:colOff>2562225</xdr:colOff>
          <xdr:row>29</xdr:row>
          <xdr:rowOff>76200</xdr:rowOff>
        </xdr:to>
        <xdr:sp macro="" textlink="">
          <xdr:nvSpPr>
            <xdr:cNvPr id="55406" name="Check Box 110" hidden="1">
              <a:extLst>
                <a:ext uri="{63B3BB69-23CF-44E3-9099-C40C66FF867C}">
                  <a14:compatExt spid="_x0000_s55406"/>
                </a:ext>
                <a:ext uri="{FF2B5EF4-FFF2-40B4-BE49-F238E27FC236}">
                  <a16:creationId xmlns:a16="http://schemas.microsoft.com/office/drawing/2014/main" id="{00000000-0008-0000-0200-00006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29</xdr:row>
          <xdr:rowOff>409575</xdr:rowOff>
        </xdr:from>
        <xdr:to>
          <xdr:col>10</xdr:col>
          <xdr:colOff>2095500</xdr:colOff>
          <xdr:row>29</xdr:row>
          <xdr:rowOff>523875</xdr:rowOff>
        </xdr:to>
        <xdr:sp macro="" textlink="">
          <xdr:nvSpPr>
            <xdr:cNvPr id="55407" name="Check Box 111" hidden="1">
              <a:extLst>
                <a:ext uri="{63B3BB69-23CF-44E3-9099-C40C66FF867C}">
                  <a14:compatExt spid="_x0000_s55407"/>
                </a:ext>
                <a:ext uri="{FF2B5EF4-FFF2-40B4-BE49-F238E27FC236}">
                  <a16:creationId xmlns:a16="http://schemas.microsoft.com/office/drawing/2014/main" id="{00000000-0008-0000-0200-00006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36</xdr:row>
          <xdr:rowOff>466725</xdr:rowOff>
        </xdr:from>
        <xdr:to>
          <xdr:col>4</xdr:col>
          <xdr:colOff>1552575</xdr:colOff>
          <xdr:row>37</xdr:row>
          <xdr:rowOff>28575</xdr:rowOff>
        </xdr:to>
        <xdr:sp macro="" textlink="">
          <xdr:nvSpPr>
            <xdr:cNvPr id="55408" name="Check Box 112" hidden="1">
              <a:extLst>
                <a:ext uri="{63B3BB69-23CF-44E3-9099-C40C66FF867C}">
                  <a14:compatExt spid="_x0000_s55408"/>
                </a:ext>
                <a:ext uri="{FF2B5EF4-FFF2-40B4-BE49-F238E27FC236}">
                  <a16:creationId xmlns:a16="http://schemas.microsoft.com/office/drawing/2014/main" id="{00000000-0008-0000-0200-00007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733425</xdr:colOff>
          <xdr:row>35</xdr:row>
          <xdr:rowOff>114300</xdr:rowOff>
        </xdr:from>
        <xdr:to>
          <xdr:col>8</xdr:col>
          <xdr:colOff>1600200</xdr:colOff>
          <xdr:row>35</xdr:row>
          <xdr:rowOff>266700</xdr:rowOff>
        </xdr:to>
        <xdr:sp macro="" textlink="">
          <xdr:nvSpPr>
            <xdr:cNvPr id="55409" name="Check Box 113" hidden="1">
              <a:extLst>
                <a:ext uri="{63B3BB69-23CF-44E3-9099-C40C66FF867C}">
                  <a14:compatExt spid="_x0000_s55409"/>
                </a:ext>
                <a:ext uri="{FF2B5EF4-FFF2-40B4-BE49-F238E27FC236}">
                  <a16:creationId xmlns:a16="http://schemas.microsoft.com/office/drawing/2014/main" id="{00000000-0008-0000-0200-00007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36</xdr:row>
          <xdr:rowOff>485775</xdr:rowOff>
        </xdr:from>
        <xdr:to>
          <xdr:col>5</xdr:col>
          <xdr:colOff>1514475</xdr:colOff>
          <xdr:row>36</xdr:row>
          <xdr:rowOff>647700</xdr:rowOff>
        </xdr:to>
        <xdr:sp macro="" textlink="">
          <xdr:nvSpPr>
            <xdr:cNvPr id="55410" name="Check Box 114" hidden="1">
              <a:extLst>
                <a:ext uri="{63B3BB69-23CF-44E3-9099-C40C66FF867C}">
                  <a14:compatExt spid="_x0000_s55410"/>
                </a:ext>
                <a:ext uri="{FF2B5EF4-FFF2-40B4-BE49-F238E27FC236}">
                  <a16:creationId xmlns:a16="http://schemas.microsoft.com/office/drawing/2014/main" id="{00000000-0008-0000-0200-00007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466725</xdr:rowOff>
        </xdr:from>
        <xdr:to>
          <xdr:col>6</xdr:col>
          <xdr:colOff>1457325</xdr:colOff>
          <xdr:row>36</xdr:row>
          <xdr:rowOff>657225</xdr:rowOff>
        </xdr:to>
        <xdr:sp macro="" textlink="">
          <xdr:nvSpPr>
            <xdr:cNvPr id="55411" name="Check Box 115" hidden="1">
              <a:extLst>
                <a:ext uri="{63B3BB69-23CF-44E3-9099-C40C66FF867C}">
                  <a14:compatExt spid="_x0000_s55411"/>
                </a:ext>
                <a:ext uri="{FF2B5EF4-FFF2-40B4-BE49-F238E27FC236}">
                  <a16:creationId xmlns:a16="http://schemas.microsoft.com/office/drawing/2014/main" id="{00000000-0008-0000-0200-00007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35</xdr:row>
          <xdr:rowOff>152400</xdr:rowOff>
        </xdr:from>
        <xdr:to>
          <xdr:col>10</xdr:col>
          <xdr:colOff>1171575</xdr:colOff>
          <xdr:row>36</xdr:row>
          <xdr:rowOff>85725</xdr:rowOff>
        </xdr:to>
        <xdr:sp macro="" textlink="">
          <xdr:nvSpPr>
            <xdr:cNvPr id="55412" name="Check Box 116" hidden="1">
              <a:extLst>
                <a:ext uri="{63B3BB69-23CF-44E3-9099-C40C66FF867C}">
                  <a14:compatExt spid="_x0000_s55412"/>
                </a:ext>
                <a:ext uri="{FF2B5EF4-FFF2-40B4-BE49-F238E27FC236}">
                  <a16:creationId xmlns:a16="http://schemas.microsoft.com/office/drawing/2014/main" id="{00000000-0008-0000-0200-00007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1533525</xdr:colOff>
          <xdr:row>35</xdr:row>
          <xdr:rowOff>190500</xdr:rowOff>
        </xdr:from>
        <xdr:to>
          <xdr:col>10</xdr:col>
          <xdr:colOff>2562225</xdr:colOff>
          <xdr:row>36</xdr:row>
          <xdr:rowOff>76200</xdr:rowOff>
        </xdr:to>
        <xdr:sp macro="" textlink="">
          <xdr:nvSpPr>
            <xdr:cNvPr id="55413" name="Check Box 117" hidden="1">
              <a:extLst>
                <a:ext uri="{63B3BB69-23CF-44E3-9099-C40C66FF867C}">
                  <a14:compatExt spid="_x0000_s55413"/>
                </a:ext>
                <a:ext uri="{FF2B5EF4-FFF2-40B4-BE49-F238E27FC236}">
                  <a16:creationId xmlns:a16="http://schemas.microsoft.com/office/drawing/2014/main" id="{00000000-0008-0000-0200-00007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638175</xdr:colOff>
          <xdr:row>36</xdr:row>
          <xdr:rowOff>381000</xdr:rowOff>
        </xdr:from>
        <xdr:to>
          <xdr:col>10</xdr:col>
          <xdr:colOff>2124075</xdr:colOff>
          <xdr:row>36</xdr:row>
          <xdr:rowOff>495300</xdr:rowOff>
        </xdr:to>
        <xdr:sp macro="" textlink="">
          <xdr:nvSpPr>
            <xdr:cNvPr id="55414" name="Check Box 118" hidden="1">
              <a:extLst>
                <a:ext uri="{63B3BB69-23CF-44E3-9099-C40C66FF867C}">
                  <a14:compatExt spid="_x0000_s55414"/>
                </a:ext>
                <a:ext uri="{FF2B5EF4-FFF2-40B4-BE49-F238E27FC236}">
                  <a16:creationId xmlns:a16="http://schemas.microsoft.com/office/drawing/2014/main" id="{00000000-0008-0000-0200-00007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43</xdr:row>
          <xdr:rowOff>457200</xdr:rowOff>
        </xdr:from>
        <xdr:to>
          <xdr:col>4</xdr:col>
          <xdr:colOff>1600200</xdr:colOff>
          <xdr:row>44</xdr:row>
          <xdr:rowOff>28575</xdr:rowOff>
        </xdr:to>
        <xdr:sp macro="" textlink="">
          <xdr:nvSpPr>
            <xdr:cNvPr id="55415" name="Check Box 119" hidden="1">
              <a:extLst>
                <a:ext uri="{63B3BB69-23CF-44E3-9099-C40C66FF867C}">
                  <a14:compatExt spid="_x0000_s55415"/>
                </a:ext>
                <a:ext uri="{FF2B5EF4-FFF2-40B4-BE49-F238E27FC236}">
                  <a16:creationId xmlns:a16="http://schemas.microsoft.com/office/drawing/2014/main" id="{00000000-0008-0000-0200-00007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42</xdr:row>
          <xdr:rowOff>104775</xdr:rowOff>
        </xdr:from>
        <xdr:to>
          <xdr:col>8</xdr:col>
          <xdr:colOff>1495425</xdr:colOff>
          <xdr:row>42</xdr:row>
          <xdr:rowOff>238125</xdr:rowOff>
        </xdr:to>
        <xdr:sp macro="" textlink="">
          <xdr:nvSpPr>
            <xdr:cNvPr id="55416" name="Check Box 120" hidden="1">
              <a:extLst>
                <a:ext uri="{63B3BB69-23CF-44E3-9099-C40C66FF867C}">
                  <a14:compatExt spid="_x0000_s55416"/>
                </a:ext>
                <a:ext uri="{FF2B5EF4-FFF2-40B4-BE49-F238E27FC236}">
                  <a16:creationId xmlns:a16="http://schemas.microsoft.com/office/drawing/2014/main" id="{00000000-0008-0000-0200-00007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43</xdr:row>
          <xdr:rowOff>485775</xdr:rowOff>
        </xdr:from>
        <xdr:to>
          <xdr:col>5</xdr:col>
          <xdr:colOff>1562100</xdr:colOff>
          <xdr:row>44</xdr:row>
          <xdr:rowOff>0</xdr:rowOff>
        </xdr:to>
        <xdr:sp macro="" textlink="">
          <xdr:nvSpPr>
            <xdr:cNvPr id="55417" name="Check Box 121" hidden="1">
              <a:extLst>
                <a:ext uri="{63B3BB69-23CF-44E3-9099-C40C66FF867C}">
                  <a14:compatExt spid="_x0000_s55417"/>
                </a:ext>
                <a:ext uri="{FF2B5EF4-FFF2-40B4-BE49-F238E27FC236}">
                  <a16:creationId xmlns:a16="http://schemas.microsoft.com/office/drawing/2014/main" id="{00000000-0008-0000-0200-00007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466725</xdr:rowOff>
        </xdr:from>
        <xdr:to>
          <xdr:col>6</xdr:col>
          <xdr:colOff>1438275</xdr:colOff>
          <xdr:row>44</xdr:row>
          <xdr:rowOff>0</xdr:rowOff>
        </xdr:to>
        <xdr:sp macro="" textlink="">
          <xdr:nvSpPr>
            <xdr:cNvPr id="55418" name="Check Box 122" hidden="1">
              <a:extLst>
                <a:ext uri="{63B3BB69-23CF-44E3-9099-C40C66FF867C}">
                  <a14:compatExt spid="_x0000_s55418"/>
                </a:ext>
                <a:ext uri="{FF2B5EF4-FFF2-40B4-BE49-F238E27FC236}">
                  <a16:creationId xmlns:a16="http://schemas.microsoft.com/office/drawing/2014/main" id="{00000000-0008-0000-0200-00007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42</xdr:row>
          <xdr:rowOff>190500</xdr:rowOff>
        </xdr:from>
        <xdr:to>
          <xdr:col>10</xdr:col>
          <xdr:colOff>1171575</xdr:colOff>
          <xdr:row>43</xdr:row>
          <xdr:rowOff>142875</xdr:rowOff>
        </xdr:to>
        <xdr:sp macro="" textlink="">
          <xdr:nvSpPr>
            <xdr:cNvPr id="55419" name="Check Box 123" hidden="1">
              <a:extLst>
                <a:ext uri="{63B3BB69-23CF-44E3-9099-C40C66FF867C}">
                  <a14:compatExt spid="_x0000_s55419"/>
                </a:ext>
                <a:ext uri="{FF2B5EF4-FFF2-40B4-BE49-F238E27FC236}">
                  <a16:creationId xmlns:a16="http://schemas.microsoft.com/office/drawing/2014/main" id="{00000000-0008-0000-0200-00007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42</xdr:row>
          <xdr:rowOff>219075</xdr:rowOff>
        </xdr:from>
        <xdr:to>
          <xdr:col>10</xdr:col>
          <xdr:colOff>2628900</xdr:colOff>
          <xdr:row>43</xdr:row>
          <xdr:rowOff>85725</xdr:rowOff>
        </xdr:to>
        <xdr:sp macro="" textlink="">
          <xdr:nvSpPr>
            <xdr:cNvPr id="55420" name="Check Box 124" hidden="1">
              <a:extLst>
                <a:ext uri="{63B3BB69-23CF-44E3-9099-C40C66FF867C}">
                  <a14:compatExt spid="_x0000_s55420"/>
                </a:ext>
                <a:ext uri="{FF2B5EF4-FFF2-40B4-BE49-F238E27FC236}">
                  <a16:creationId xmlns:a16="http://schemas.microsoft.com/office/drawing/2014/main" id="{00000000-0008-0000-0200-00007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43</xdr:row>
          <xdr:rowOff>428625</xdr:rowOff>
        </xdr:from>
        <xdr:to>
          <xdr:col>10</xdr:col>
          <xdr:colOff>2057400</xdr:colOff>
          <xdr:row>43</xdr:row>
          <xdr:rowOff>542925</xdr:rowOff>
        </xdr:to>
        <xdr:sp macro="" textlink="">
          <xdr:nvSpPr>
            <xdr:cNvPr id="55421" name="Check Box 125" hidden="1">
              <a:extLst>
                <a:ext uri="{63B3BB69-23CF-44E3-9099-C40C66FF867C}">
                  <a14:compatExt spid="_x0000_s55421"/>
                </a:ext>
                <a:ext uri="{FF2B5EF4-FFF2-40B4-BE49-F238E27FC236}">
                  <a16:creationId xmlns:a16="http://schemas.microsoft.com/office/drawing/2014/main" id="{00000000-0008-0000-0200-00007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50</xdr:row>
          <xdr:rowOff>561975</xdr:rowOff>
        </xdr:from>
        <xdr:to>
          <xdr:col>5</xdr:col>
          <xdr:colOff>38100</xdr:colOff>
          <xdr:row>50</xdr:row>
          <xdr:rowOff>790575</xdr:rowOff>
        </xdr:to>
        <xdr:sp macro="" textlink="">
          <xdr:nvSpPr>
            <xdr:cNvPr id="55422" name="Check Box 126" hidden="1">
              <a:extLst>
                <a:ext uri="{63B3BB69-23CF-44E3-9099-C40C66FF867C}">
                  <a14:compatExt spid="_x0000_s55422"/>
                </a:ext>
                <a:ext uri="{FF2B5EF4-FFF2-40B4-BE49-F238E27FC236}">
                  <a16:creationId xmlns:a16="http://schemas.microsoft.com/office/drawing/2014/main" id="{00000000-0008-0000-0200-00007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49</xdr:row>
          <xdr:rowOff>142875</xdr:rowOff>
        </xdr:from>
        <xdr:to>
          <xdr:col>8</xdr:col>
          <xdr:colOff>1514475</xdr:colOff>
          <xdr:row>49</xdr:row>
          <xdr:rowOff>276225</xdr:rowOff>
        </xdr:to>
        <xdr:sp macro="" textlink="">
          <xdr:nvSpPr>
            <xdr:cNvPr id="55423" name="Check Box 127" hidden="1">
              <a:extLst>
                <a:ext uri="{63B3BB69-23CF-44E3-9099-C40C66FF867C}">
                  <a14:compatExt spid="_x0000_s55423"/>
                </a:ext>
                <a:ext uri="{FF2B5EF4-FFF2-40B4-BE49-F238E27FC236}">
                  <a16:creationId xmlns:a16="http://schemas.microsoft.com/office/drawing/2014/main" id="{00000000-0008-0000-0200-00007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50</xdr:row>
          <xdr:rowOff>600075</xdr:rowOff>
        </xdr:from>
        <xdr:to>
          <xdr:col>5</xdr:col>
          <xdr:colOff>1457325</xdr:colOff>
          <xdr:row>50</xdr:row>
          <xdr:rowOff>752475</xdr:rowOff>
        </xdr:to>
        <xdr:sp macro="" textlink="">
          <xdr:nvSpPr>
            <xdr:cNvPr id="55424" name="Check Box 128" hidden="1">
              <a:extLst>
                <a:ext uri="{63B3BB69-23CF-44E3-9099-C40C66FF867C}">
                  <a14:compatExt spid="_x0000_s55424"/>
                </a:ext>
                <a:ext uri="{FF2B5EF4-FFF2-40B4-BE49-F238E27FC236}">
                  <a16:creationId xmlns:a16="http://schemas.microsoft.com/office/drawing/2014/main" id="{00000000-0008-0000-0200-00008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50</xdr:row>
          <xdr:rowOff>571500</xdr:rowOff>
        </xdr:from>
        <xdr:to>
          <xdr:col>6</xdr:col>
          <xdr:colOff>1438275</xdr:colOff>
          <xdr:row>50</xdr:row>
          <xdr:rowOff>762000</xdr:rowOff>
        </xdr:to>
        <xdr:sp macro="" textlink="">
          <xdr:nvSpPr>
            <xdr:cNvPr id="55425" name="Check Box 129" hidden="1">
              <a:extLst>
                <a:ext uri="{63B3BB69-23CF-44E3-9099-C40C66FF867C}">
                  <a14:compatExt spid="_x0000_s55425"/>
                </a:ext>
                <a:ext uri="{FF2B5EF4-FFF2-40B4-BE49-F238E27FC236}">
                  <a16:creationId xmlns:a16="http://schemas.microsoft.com/office/drawing/2014/main" id="{00000000-0008-0000-0200-00008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49</xdr:row>
          <xdr:rowOff>257175</xdr:rowOff>
        </xdr:from>
        <xdr:to>
          <xdr:col>10</xdr:col>
          <xdr:colOff>1104900</xdr:colOff>
          <xdr:row>50</xdr:row>
          <xdr:rowOff>180975</xdr:rowOff>
        </xdr:to>
        <xdr:sp macro="" textlink="">
          <xdr:nvSpPr>
            <xdr:cNvPr id="55426" name="Check Box 130" hidden="1">
              <a:extLst>
                <a:ext uri="{63B3BB69-23CF-44E3-9099-C40C66FF867C}">
                  <a14:compatExt spid="_x0000_s55426"/>
                </a:ext>
                <a:ext uri="{FF2B5EF4-FFF2-40B4-BE49-F238E27FC236}">
                  <a16:creationId xmlns:a16="http://schemas.microsoft.com/office/drawing/2014/main" id="{00000000-0008-0000-0200-00008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49</xdr:row>
          <xdr:rowOff>276225</xdr:rowOff>
        </xdr:from>
        <xdr:to>
          <xdr:col>10</xdr:col>
          <xdr:colOff>2562225</xdr:colOff>
          <xdr:row>50</xdr:row>
          <xdr:rowOff>142875</xdr:rowOff>
        </xdr:to>
        <xdr:sp macro="" textlink="">
          <xdr:nvSpPr>
            <xdr:cNvPr id="55427" name="Check Box 131" hidden="1">
              <a:extLst>
                <a:ext uri="{63B3BB69-23CF-44E3-9099-C40C66FF867C}">
                  <a14:compatExt spid="_x0000_s55427"/>
                </a:ext>
                <a:ext uri="{FF2B5EF4-FFF2-40B4-BE49-F238E27FC236}">
                  <a16:creationId xmlns:a16="http://schemas.microsoft.com/office/drawing/2014/main" id="{00000000-0008-0000-0200-00008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571500</xdr:colOff>
          <xdr:row>50</xdr:row>
          <xdr:rowOff>533400</xdr:rowOff>
        </xdr:from>
        <xdr:to>
          <xdr:col>10</xdr:col>
          <xdr:colOff>2066925</xdr:colOff>
          <xdr:row>50</xdr:row>
          <xdr:rowOff>657225</xdr:rowOff>
        </xdr:to>
        <xdr:sp macro="" textlink="">
          <xdr:nvSpPr>
            <xdr:cNvPr id="55428" name="Check Box 132" hidden="1">
              <a:extLst>
                <a:ext uri="{63B3BB69-23CF-44E3-9099-C40C66FF867C}">
                  <a14:compatExt spid="_x0000_s55428"/>
                </a:ext>
                <a:ext uri="{FF2B5EF4-FFF2-40B4-BE49-F238E27FC236}">
                  <a16:creationId xmlns:a16="http://schemas.microsoft.com/office/drawing/2014/main" id="{00000000-0008-0000-0200-00008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57</xdr:row>
          <xdr:rowOff>485775</xdr:rowOff>
        </xdr:from>
        <xdr:to>
          <xdr:col>5</xdr:col>
          <xdr:colOff>9525</xdr:colOff>
          <xdr:row>58</xdr:row>
          <xdr:rowOff>28575</xdr:rowOff>
        </xdr:to>
        <xdr:sp macro="" textlink="">
          <xdr:nvSpPr>
            <xdr:cNvPr id="55429" name="Check Box 133" hidden="1">
              <a:extLst>
                <a:ext uri="{63B3BB69-23CF-44E3-9099-C40C66FF867C}">
                  <a14:compatExt spid="_x0000_s55429"/>
                </a:ext>
                <a:ext uri="{FF2B5EF4-FFF2-40B4-BE49-F238E27FC236}">
                  <a16:creationId xmlns:a16="http://schemas.microsoft.com/office/drawing/2014/main" id="{00000000-0008-0000-0200-00008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56</xdr:row>
          <xdr:rowOff>66675</xdr:rowOff>
        </xdr:from>
        <xdr:to>
          <xdr:col>8</xdr:col>
          <xdr:colOff>1524000</xdr:colOff>
          <xdr:row>56</xdr:row>
          <xdr:rowOff>219075</xdr:rowOff>
        </xdr:to>
        <xdr:sp macro="" textlink="">
          <xdr:nvSpPr>
            <xdr:cNvPr id="55430" name="Check Box 134" hidden="1">
              <a:extLst>
                <a:ext uri="{63B3BB69-23CF-44E3-9099-C40C66FF867C}">
                  <a14:compatExt spid="_x0000_s55430"/>
                </a:ext>
                <a:ext uri="{FF2B5EF4-FFF2-40B4-BE49-F238E27FC236}">
                  <a16:creationId xmlns:a16="http://schemas.microsoft.com/office/drawing/2014/main" id="{00000000-0008-0000-0200-00008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57</xdr:row>
          <xdr:rowOff>561975</xdr:rowOff>
        </xdr:from>
        <xdr:to>
          <xdr:col>5</xdr:col>
          <xdr:colOff>1485900</xdr:colOff>
          <xdr:row>58</xdr:row>
          <xdr:rowOff>9525</xdr:rowOff>
        </xdr:to>
        <xdr:sp macro="" textlink="">
          <xdr:nvSpPr>
            <xdr:cNvPr id="55431" name="Check Box 135" hidden="1">
              <a:extLst>
                <a:ext uri="{63B3BB69-23CF-44E3-9099-C40C66FF867C}">
                  <a14:compatExt spid="_x0000_s55431"/>
                </a:ext>
                <a:ext uri="{FF2B5EF4-FFF2-40B4-BE49-F238E27FC236}">
                  <a16:creationId xmlns:a16="http://schemas.microsoft.com/office/drawing/2014/main" id="{00000000-0008-0000-0200-00008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57</xdr:row>
          <xdr:rowOff>533400</xdr:rowOff>
        </xdr:from>
        <xdr:to>
          <xdr:col>6</xdr:col>
          <xdr:colOff>1447800</xdr:colOff>
          <xdr:row>58</xdr:row>
          <xdr:rowOff>38100</xdr:rowOff>
        </xdr:to>
        <xdr:sp macro="" textlink="">
          <xdr:nvSpPr>
            <xdr:cNvPr id="55432" name="Check Box 136" hidden="1">
              <a:extLst>
                <a:ext uri="{63B3BB69-23CF-44E3-9099-C40C66FF867C}">
                  <a14:compatExt spid="_x0000_s55432"/>
                </a:ext>
                <a:ext uri="{FF2B5EF4-FFF2-40B4-BE49-F238E27FC236}">
                  <a16:creationId xmlns:a16="http://schemas.microsoft.com/office/drawing/2014/main" id="{00000000-0008-0000-0200-00008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56</xdr:row>
          <xdr:rowOff>266700</xdr:rowOff>
        </xdr:from>
        <xdr:to>
          <xdr:col>10</xdr:col>
          <xdr:colOff>1143000</xdr:colOff>
          <xdr:row>57</xdr:row>
          <xdr:rowOff>219075</xdr:rowOff>
        </xdr:to>
        <xdr:sp macro="" textlink="">
          <xdr:nvSpPr>
            <xdr:cNvPr id="55433" name="Check Box 137" hidden="1">
              <a:extLst>
                <a:ext uri="{63B3BB69-23CF-44E3-9099-C40C66FF867C}">
                  <a14:compatExt spid="_x0000_s55433"/>
                </a:ext>
                <a:ext uri="{FF2B5EF4-FFF2-40B4-BE49-F238E27FC236}">
                  <a16:creationId xmlns:a16="http://schemas.microsoft.com/office/drawing/2014/main" id="{00000000-0008-0000-0200-00008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57</xdr:row>
          <xdr:rowOff>0</xdr:rowOff>
        </xdr:from>
        <xdr:to>
          <xdr:col>10</xdr:col>
          <xdr:colOff>2562225</xdr:colOff>
          <xdr:row>57</xdr:row>
          <xdr:rowOff>180975</xdr:rowOff>
        </xdr:to>
        <xdr:sp macro="" textlink="">
          <xdr:nvSpPr>
            <xdr:cNvPr id="55434" name="Check Box 138" hidden="1">
              <a:extLst>
                <a:ext uri="{63B3BB69-23CF-44E3-9099-C40C66FF867C}">
                  <a14:compatExt spid="_x0000_s55434"/>
                </a:ext>
                <a:ext uri="{FF2B5EF4-FFF2-40B4-BE49-F238E27FC236}">
                  <a16:creationId xmlns:a16="http://schemas.microsoft.com/office/drawing/2014/main" id="{00000000-0008-0000-0200-00008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676275</xdr:colOff>
          <xdr:row>57</xdr:row>
          <xdr:rowOff>409575</xdr:rowOff>
        </xdr:from>
        <xdr:to>
          <xdr:col>10</xdr:col>
          <xdr:colOff>2181225</xdr:colOff>
          <xdr:row>57</xdr:row>
          <xdr:rowOff>533400</xdr:rowOff>
        </xdr:to>
        <xdr:sp macro="" textlink="">
          <xdr:nvSpPr>
            <xdr:cNvPr id="55435" name="Check Box 139" hidden="1">
              <a:extLst>
                <a:ext uri="{63B3BB69-23CF-44E3-9099-C40C66FF867C}">
                  <a14:compatExt spid="_x0000_s55435"/>
                </a:ext>
                <a:ext uri="{FF2B5EF4-FFF2-40B4-BE49-F238E27FC236}">
                  <a16:creationId xmlns:a16="http://schemas.microsoft.com/office/drawing/2014/main" id="{00000000-0008-0000-0200-00008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64</xdr:row>
          <xdr:rowOff>485775</xdr:rowOff>
        </xdr:from>
        <xdr:to>
          <xdr:col>4</xdr:col>
          <xdr:colOff>1609725</xdr:colOff>
          <xdr:row>65</xdr:row>
          <xdr:rowOff>0</xdr:rowOff>
        </xdr:to>
        <xdr:sp macro="" textlink="">
          <xdr:nvSpPr>
            <xdr:cNvPr id="55436" name="Check Box 140" hidden="1">
              <a:extLst>
                <a:ext uri="{63B3BB69-23CF-44E3-9099-C40C66FF867C}">
                  <a14:compatExt spid="_x0000_s55436"/>
                </a:ext>
                <a:ext uri="{FF2B5EF4-FFF2-40B4-BE49-F238E27FC236}">
                  <a16:creationId xmlns:a16="http://schemas.microsoft.com/office/drawing/2014/main" id="{00000000-0008-0000-0200-00008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63</xdr:row>
          <xdr:rowOff>104775</xdr:rowOff>
        </xdr:from>
        <xdr:to>
          <xdr:col>8</xdr:col>
          <xdr:colOff>1419225</xdr:colOff>
          <xdr:row>63</xdr:row>
          <xdr:rowOff>266700</xdr:rowOff>
        </xdr:to>
        <xdr:sp macro="" textlink="">
          <xdr:nvSpPr>
            <xdr:cNvPr id="55437" name="Check Box 141" hidden="1">
              <a:extLst>
                <a:ext uri="{63B3BB69-23CF-44E3-9099-C40C66FF867C}">
                  <a14:compatExt spid="_x0000_s55437"/>
                </a:ext>
                <a:ext uri="{FF2B5EF4-FFF2-40B4-BE49-F238E27FC236}">
                  <a16:creationId xmlns:a16="http://schemas.microsoft.com/office/drawing/2014/main" id="{00000000-0008-0000-0200-00008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64</xdr:row>
          <xdr:rowOff>561975</xdr:rowOff>
        </xdr:from>
        <xdr:to>
          <xdr:col>5</xdr:col>
          <xdr:colOff>1514475</xdr:colOff>
          <xdr:row>64</xdr:row>
          <xdr:rowOff>695325</xdr:rowOff>
        </xdr:to>
        <xdr:sp macro="" textlink="">
          <xdr:nvSpPr>
            <xdr:cNvPr id="55438" name="Check Box 142" hidden="1">
              <a:extLst>
                <a:ext uri="{63B3BB69-23CF-44E3-9099-C40C66FF867C}">
                  <a14:compatExt spid="_x0000_s55438"/>
                </a:ext>
                <a:ext uri="{FF2B5EF4-FFF2-40B4-BE49-F238E27FC236}">
                  <a16:creationId xmlns:a16="http://schemas.microsoft.com/office/drawing/2014/main" id="{00000000-0008-0000-0200-00008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64</xdr:row>
          <xdr:rowOff>504825</xdr:rowOff>
        </xdr:from>
        <xdr:to>
          <xdr:col>6</xdr:col>
          <xdr:colOff>1447800</xdr:colOff>
          <xdr:row>64</xdr:row>
          <xdr:rowOff>685800</xdr:rowOff>
        </xdr:to>
        <xdr:sp macro="" textlink="">
          <xdr:nvSpPr>
            <xdr:cNvPr id="55439" name="Check Box 143" hidden="1">
              <a:extLst>
                <a:ext uri="{63B3BB69-23CF-44E3-9099-C40C66FF867C}">
                  <a14:compatExt spid="_x0000_s55439"/>
                </a:ext>
                <a:ext uri="{FF2B5EF4-FFF2-40B4-BE49-F238E27FC236}">
                  <a16:creationId xmlns:a16="http://schemas.microsoft.com/office/drawing/2014/main" id="{00000000-0008-0000-0200-00008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63</xdr:row>
          <xdr:rowOff>190500</xdr:rowOff>
        </xdr:from>
        <xdr:to>
          <xdr:col>10</xdr:col>
          <xdr:colOff>1143000</xdr:colOff>
          <xdr:row>64</xdr:row>
          <xdr:rowOff>114300</xdr:rowOff>
        </xdr:to>
        <xdr:sp macro="" textlink="">
          <xdr:nvSpPr>
            <xdr:cNvPr id="55440" name="Check Box 144" hidden="1">
              <a:extLst>
                <a:ext uri="{63B3BB69-23CF-44E3-9099-C40C66FF867C}">
                  <a14:compatExt spid="_x0000_s55440"/>
                </a:ext>
                <a:ext uri="{FF2B5EF4-FFF2-40B4-BE49-F238E27FC236}">
                  <a16:creationId xmlns:a16="http://schemas.microsoft.com/office/drawing/2014/main" id="{00000000-0008-0000-0200-00009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63</xdr:row>
          <xdr:rowOff>228600</xdr:rowOff>
        </xdr:from>
        <xdr:to>
          <xdr:col>10</xdr:col>
          <xdr:colOff>2628900</xdr:colOff>
          <xdr:row>64</xdr:row>
          <xdr:rowOff>104775</xdr:rowOff>
        </xdr:to>
        <xdr:sp macro="" textlink="">
          <xdr:nvSpPr>
            <xdr:cNvPr id="55441" name="Check Box 145" hidden="1">
              <a:extLst>
                <a:ext uri="{63B3BB69-23CF-44E3-9099-C40C66FF867C}">
                  <a14:compatExt spid="_x0000_s55441"/>
                </a:ext>
                <a:ext uri="{FF2B5EF4-FFF2-40B4-BE49-F238E27FC236}">
                  <a16:creationId xmlns:a16="http://schemas.microsoft.com/office/drawing/2014/main" id="{00000000-0008-0000-0200-00009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64</xdr:row>
          <xdr:rowOff>485775</xdr:rowOff>
        </xdr:from>
        <xdr:to>
          <xdr:col>10</xdr:col>
          <xdr:colOff>2095500</xdr:colOff>
          <xdr:row>64</xdr:row>
          <xdr:rowOff>600075</xdr:rowOff>
        </xdr:to>
        <xdr:sp macro="" textlink="">
          <xdr:nvSpPr>
            <xdr:cNvPr id="55442" name="Check Box 146" hidden="1">
              <a:extLst>
                <a:ext uri="{63B3BB69-23CF-44E3-9099-C40C66FF867C}">
                  <a14:compatExt spid="_x0000_s55442"/>
                </a:ext>
                <a:ext uri="{FF2B5EF4-FFF2-40B4-BE49-F238E27FC236}">
                  <a16:creationId xmlns:a16="http://schemas.microsoft.com/office/drawing/2014/main" id="{00000000-0008-0000-0200-00009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71</xdr:row>
          <xdr:rowOff>466725</xdr:rowOff>
        </xdr:from>
        <xdr:to>
          <xdr:col>4</xdr:col>
          <xdr:colOff>1609725</xdr:colOff>
          <xdr:row>71</xdr:row>
          <xdr:rowOff>695325</xdr:rowOff>
        </xdr:to>
        <xdr:sp macro="" textlink="">
          <xdr:nvSpPr>
            <xdr:cNvPr id="55443" name="Check Box 147" hidden="1">
              <a:extLst>
                <a:ext uri="{63B3BB69-23CF-44E3-9099-C40C66FF867C}">
                  <a14:compatExt spid="_x0000_s55443"/>
                </a:ext>
                <a:ext uri="{FF2B5EF4-FFF2-40B4-BE49-F238E27FC236}">
                  <a16:creationId xmlns:a16="http://schemas.microsoft.com/office/drawing/2014/main" id="{00000000-0008-0000-0200-00009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70</xdr:row>
          <xdr:rowOff>104775</xdr:rowOff>
        </xdr:from>
        <xdr:to>
          <xdr:col>8</xdr:col>
          <xdr:colOff>1552575</xdr:colOff>
          <xdr:row>70</xdr:row>
          <xdr:rowOff>238125</xdr:rowOff>
        </xdr:to>
        <xdr:sp macro="" textlink="">
          <xdr:nvSpPr>
            <xdr:cNvPr id="55444" name="Check Box 148" hidden="1">
              <a:extLst>
                <a:ext uri="{63B3BB69-23CF-44E3-9099-C40C66FF867C}">
                  <a14:compatExt spid="_x0000_s55444"/>
                </a:ext>
                <a:ext uri="{FF2B5EF4-FFF2-40B4-BE49-F238E27FC236}">
                  <a16:creationId xmlns:a16="http://schemas.microsoft.com/office/drawing/2014/main" id="{00000000-0008-0000-0200-00009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71</xdr:row>
          <xdr:rowOff>523875</xdr:rowOff>
        </xdr:from>
        <xdr:to>
          <xdr:col>5</xdr:col>
          <xdr:colOff>1476375</xdr:colOff>
          <xdr:row>71</xdr:row>
          <xdr:rowOff>685800</xdr:rowOff>
        </xdr:to>
        <xdr:sp macro="" textlink="">
          <xdr:nvSpPr>
            <xdr:cNvPr id="55445" name="Check Box 149" hidden="1">
              <a:extLst>
                <a:ext uri="{63B3BB69-23CF-44E3-9099-C40C66FF867C}">
                  <a14:compatExt spid="_x0000_s55445"/>
                </a:ext>
                <a:ext uri="{FF2B5EF4-FFF2-40B4-BE49-F238E27FC236}">
                  <a16:creationId xmlns:a16="http://schemas.microsoft.com/office/drawing/2014/main" id="{00000000-0008-0000-0200-00009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71</xdr:row>
          <xdr:rowOff>504825</xdr:rowOff>
        </xdr:from>
        <xdr:to>
          <xdr:col>6</xdr:col>
          <xdr:colOff>1485900</xdr:colOff>
          <xdr:row>71</xdr:row>
          <xdr:rowOff>714375</xdr:rowOff>
        </xdr:to>
        <xdr:sp macro="" textlink="">
          <xdr:nvSpPr>
            <xdr:cNvPr id="55446" name="Check Box 150" hidden="1">
              <a:extLst>
                <a:ext uri="{63B3BB69-23CF-44E3-9099-C40C66FF867C}">
                  <a14:compatExt spid="_x0000_s55446"/>
                </a:ext>
                <a:ext uri="{FF2B5EF4-FFF2-40B4-BE49-F238E27FC236}">
                  <a16:creationId xmlns:a16="http://schemas.microsoft.com/office/drawing/2014/main" id="{00000000-0008-0000-0200-00009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70</xdr:row>
          <xdr:rowOff>190500</xdr:rowOff>
        </xdr:from>
        <xdr:to>
          <xdr:col>10</xdr:col>
          <xdr:colOff>1219200</xdr:colOff>
          <xdr:row>71</xdr:row>
          <xdr:rowOff>114300</xdr:rowOff>
        </xdr:to>
        <xdr:sp macro="" textlink="">
          <xdr:nvSpPr>
            <xdr:cNvPr id="55447" name="Check Box 151" hidden="1">
              <a:extLst>
                <a:ext uri="{63B3BB69-23CF-44E3-9099-C40C66FF867C}">
                  <a14:compatExt spid="_x0000_s55447"/>
                </a:ext>
                <a:ext uri="{FF2B5EF4-FFF2-40B4-BE49-F238E27FC236}">
                  <a16:creationId xmlns:a16="http://schemas.microsoft.com/office/drawing/2014/main" id="{00000000-0008-0000-0200-00009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70</xdr:row>
          <xdr:rowOff>219075</xdr:rowOff>
        </xdr:from>
        <xdr:to>
          <xdr:col>10</xdr:col>
          <xdr:colOff>2581275</xdr:colOff>
          <xdr:row>71</xdr:row>
          <xdr:rowOff>85725</xdr:rowOff>
        </xdr:to>
        <xdr:sp macro="" textlink="">
          <xdr:nvSpPr>
            <xdr:cNvPr id="55448" name="Check Box 152" hidden="1">
              <a:extLst>
                <a:ext uri="{63B3BB69-23CF-44E3-9099-C40C66FF867C}">
                  <a14:compatExt spid="_x0000_s55448"/>
                </a:ext>
                <a:ext uri="{FF2B5EF4-FFF2-40B4-BE49-F238E27FC236}">
                  <a16:creationId xmlns:a16="http://schemas.microsoft.com/office/drawing/2014/main" id="{00000000-0008-0000-0200-00009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71</xdr:row>
          <xdr:rowOff>428625</xdr:rowOff>
        </xdr:from>
        <xdr:to>
          <xdr:col>10</xdr:col>
          <xdr:colOff>2057400</xdr:colOff>
          <xdr:row>71</xdr:row>
          <xdr:rowOff>542925</xdr:rowOff>
        </xdr:to>
        <xdr:sp macro="" textlink="">
          <xdr:nvSpPr>
            <xdr:cNvPr id="55449" name="Check Box 153" hidden="1">
              <a:extLst>
                <a:ext uri="{63B3BB69-23CF-44E3-9099-C40C66FF867C}">
                  <a14:compatExt spid="_x0000_s55449"/>
                </a:ext>
                <a:ext uri="{FF2B5EF4-FFF2-40B4-BE49-F238E27FC236}">
                  <a16:creationId xmlns:a16="http://schemas.microsoft.com/office/drawing/2014/main" id="{00000000-0008-0000-0200-00009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78</xdr:row>
          <xdr:rowOff>466725</xdr:rowOff>
        </xdr:from>
        <xdr:to>
          <xdr:col>4</xdr:col>
          <xdr:colOff>1609725</xdr:colOff>
          <xdr:row>78</xdr:row>
          <xdr:rowOff>695325</xdr:rowOff>
        </xdr:to>
        <xdr:sp macro="" textlink="">
          <xdr:nvSpPr>
            <xdr:cNvPr id="55451" name="Check Box 155" hidden="1">
              <a:extLst>
                <a:ext uri="{63B3BB69-23CF-44E3-9099-C40C66FF867C}">
                  <a14:compatExt spid="_x0000_s55451"/>
                </a:ext>
                <a:ext uri="{FF2B5EF4-FFF2-40B4-BE49-F238E27FC236}">
                  <a16:creationId xmlns:a16="http://schemas.microsoft.com/office/drawing/2014/main" id="{00000000-0008-0000-0200-00009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77</xdr:row>
          <xdr:rowOff>104775</xdr:rowOff>
        </xdr:from>
        <xdr:to>
          <xdr:col>8</xdr:col>
          <xdr:colOff>1552575</xdr:colOff>
          <xdr:row>77</xdr:row>
          <xdr:rowOff>238125</xdr:rowOff>
        </xdr:to>
        <xdr:sp macro="" textlink="">
          <xdr:nvSpPr>
            <xdr:cNvPr id="55452" name="Check Box 156" hidden="1">
              <a:extLst>
                <a:ext uri="{63B3BB69-23CF-44E3-9099-C40C66FF867C}">
                  <a14:compatExt spid="_x0000_s55452"/>
                </a:ext>
                <a:ext uri="{FF2B5EF4-FFF2-40B4-BE49-F238E27FC236}">
                  <a16:creationId xmlns:a16="http://schemas.microsoft.com/office/drawing/2014/main" id="{00000000-0008-0000-0200-00009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78</xdr:row>
          <xdr:rowOff>523875</xdr:rowOff>
        </xdr:from>
        <xdr:to>
          <xdr:col>5</xdr:col>
          <xdr:colOff>1476375</xdr:colOff>
          <xdr:row>78</xdr:row>
          <xdr:rowOff>685800</xdr:rowOff>
        </xdr:to>
        <xdr:sp macro="" textlink="">
          <xdr:nvSpPr>
            <xdr:cNvPr id="55453" name="Check Box 157" hidden="1">
              <a:extLst>
                <a:ext uri="{63B3BB69-23CF-44E3-9099-C40C66FF867C}">
                  <a14:compatExt spid="_x0000_s55453"/>
                </a:ext>
                <a:ext uri="{FF2B5EF4-FFF2-40B4-BE49-F238E27FC236}">
                  <a16:creationId xmlns:a16="http://schemas.microsoft.com/office/drawing/2014/main" id="{00000000-0008-0000-0200-00009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78</xdr:row>
          <xdr:rowOff>504825</xdr:rowOff>
        </xdr:from>
        <xdr:to>
          <xdr:col>6</xdr:col>
          <xdr:colOff>1485900</xdr:colOff>
          <xdr:row>78</xdr:row>
          <xdr:rowOff>714375</xdr:rowOff>
        </xdr:to>
        <xdr:sp macro="" textlink="">
          <xdr:nvSpPr>
            <xdr:cNvPr id="55454" name="Check Box 158" hidden="1">
              <a:extLst>
                <a:ext uri="{63B3BB69-23CF-44E3-9099-C40C66FF867C}">
                  <a14:compatExt spid="_x0000_s55454"/>
                </a:ext>
                <a:ext uri="{FF2B5EF4-FFF2-40B4-BE49-F238E27FC236}">
                  <a16:creationId xmlns:a16="http://schemas.microsoft.com/office/drawing/2014/main" id="{00000000-0008-0000-0200-00009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77</xdr:row>
          <xdr:rowOff>190500</xdr:rowOff>
        </xdr:from>
        <xdr:to>
          <xdr:col>10</xdr:col>
          <xdr:colOff>1219200</xdr:colOff>
          <xdr:row>78</xdr:row>
          <xdr:rowOff>114300</xdr:rowOff>
        </xdr:to>
        <xdr:sp macro="" textlink="">
          <xdr:nvSpPr>
            <xdr:cNvPr id="55455" name="Check Box 159" hidden="1">
              <a:extLst>
                <a:ext uri="{63B3BB69-23CF-44E3-9099-C40C66FF867C}">
                  <a14:compatExt spid="_x0000_s55455"/>
                </a:ext>
                <a:ext uri="{FF2B5EF4-FFF2-40B4-BE49-F238E27FC236}">
                  <a16:creationId xmlns:a16="http://schemas.microsoft.com/office/drawing/2014/main" id="{00000000-0008-0000-0200-00009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77</xdr:row>
          <xdr:rowOff>219075</xdr:rowOff>
        </xdr:from>
        <xdr:to>
          <xdr:col>10</xdr:col>
          <xdr:colOff>2581275</xdr:colOff>
          <xdr:row>78</xdr:row>
          <xdr:rowOff>85725</xdr:rowOff>
        </xdr:to>
        <xdr:sp macro="" textlink="">
          <xdr:nvSpPr>
            <xdr:cNvPr id="55456" name="Check Box 160" hidden="1">
              <a:extLst>
                <a:ext uri="{63B3BB69-23CF-44E3-9099-C40C66FF867C}">
                  <a14:compatExt spid="_x0000_s55456"/>
                </a:ext>
                <a:ext uri="{FF2B5EF4-FFF2-40B4-BE49-F238E27FC236}">
                  <a16:creationId xmlns:a16="http://schemas.microsoft.com/office/drawing/2014/main" id="{00000000-0008-0000-0200-0000A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78</xdr:row>
          <xdr:rowOff>428625</xdr:rowOff>
        </xdr:from>
        <xdr:to>
          <xdr:col>10</xdr:col>
          <xdr:colOff>2057400</xdr:colOff>
          <xdr:row>78</xdr:row>
          <xdr:rowOff>542925</xdr:rowOff>
        </xdr:to>
        <xdr:sp macro="" textlink="">
          <xdr:nvSpPr>
            <xdr:cNvPr id="55457" name="Check Box 161" hidden="1">
              <a:extLst>
                <a:ext uri="{63B3BB69-23CF-44E3-9099-C40C66FF867C}">
                  <a14:compatExt spid="_x0000_s55457"/>
                </a:ext>
                <a:ext uri="{FF2B5EF4-FFF2-40B4-BE49-F238E27FC236}">
                  <a16:creationId xmlns:a16="http://schemas.microsoft.com/office/drawing/2014/main" id="{00000000-0008-0000-0200-0000A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85</xdr:row>
          <xdr:rowOff>466725</xdr:rowOff>
        </xdr:from>
        <xdr:to>
          <xdr:col>4</xdr:col>
          <xdr:colOff>1609725</xdr:colOff>
          <xdr:row>85</xdr:row>
          <xdr:rowOff>695325</xdr:rowOff>
        </xdr:to>
        <xdr:sp macro="" textlink="">
          <xdr:nvSpPr>
            <xdr:cNvPr id="55458" name="Check Box 162" hidden="1">
              <a:extLst>
                <a:ext uri="{63B3BB69-23CF-44E3-9099-C40C66FF867C}">
                  <a14:compatExt spid="_x0000_s55458"/>
                </a:ext>
                <a:ext uri="{FF2B5EF4-FFF2-40B4-BE49-F238E27FC236}">
                  <a16:creationId xmlns:a16="http://schemas.microsoft.com/office/drawing/2014/main" id="{00000000-0008-0000-0200-0000A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84</xdr:row>
          <xdr:rowOff>104775</xdr:rowOff>
        </xdr:from>
        <xdr:to>
          <xdr:col>8</xdr:col>
          <xdr:colOff>1552575</xdr:colOff>
          <xdr:row>84</xdr:row>
          <xdr:rowOff>238125</xdr:rowOff>
        </xdr:to>
        <xdr:sp macro="" textlink="">
          <xdr:nvSpPr>
            <xdr:cNvPr id="55459" name="Check Box 163" hidden="1">
              <a:extLst>
                <a:ext uri="{63B3BB69-23CF-44E3-9099-C40C66FF867C}">
                  <a14:compatExt spid="_x0000_s55459"/>
                </a:ext>
                <a:ext uri="{FF2B5EF4-FFF2-40B4-BE49-F238E27FC236}">
                  <a16:creationId xmlns:a16="http://schemas.microsoft.com/office/drawing/2014/main" id="{00000000-0008-0000-0200-0000A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85</xdr:row>
          <xdr:rowOff>523875</xdr:rowOff>
        </xdr:from>
        <xdr:to>
          <xdr:col>5</xdr:col>
          <xdr:colOff>1476375</xdr:colOff>
          <xdr:row>85</xdr:row>
          <xdr:rowOff>685800</xdr:rowOff>
        </xdr:to>
        <xdr:sp macro="" textlink="">
          <xdr:nvSpPr>
            <xdr:cNvPr id="55460" name="Check Box 164" hidden="1">
              <a:extLst>
                <a:ext uri="{63B3BB69-23CF-44E3-9099-C40C66FF867C}">
                  <a14:compatExt spid="_x0000_s55460"/>
                </a:ext>
                <a:ext uri="{FF2B5EF4-FFF2-40B4-BE49-F238E27FC236}">
                  <a16:creationId xmlns:a16="http://schemas.microsoft.com/office/drawing/2014/main" id="{00000000-0008-0000-0200-0000A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85</xdr:row>
          <xdr:rowOff>504825</xdr:rowOff>
        </xdr:from>
        <xdr:to>
          <xdr:col>6</xdr:col>
          <xdr:colOff>1485900</xdr:colOff>
          <xdr:row>85</xdr:row>
          <xdr:rowOff>714375</xdr:rowOff>
        </xdr:to>
        <xdr:sp macro="" textlink="">
          <xdr:nvSpPr>
            <xdr:cNvPr id="55461" name="Check Box 165" hidden="1">
              <a:extLst>
                <a:ext uri="{63B3BB69-23CF-44E3-9099-C40C66FF867C}">
                  <a14:compatExt spid="_x0000_s55461"/>
                </a:ext>
                <a:ext uri="{FF2B5EF4-FFF2-40B4-BE49-F238E27FC236}">
                  <a16:creationId xmlns:a16="http://schemas.microsoft.com/office/drawing/2014/main" id="{00000000-0008-0000-0200-0000A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84</xdr:row>
          <xdr:rowOff>190500</xdr:rowOff>
        </xdr:from>
        <xdr:to>
          <xdr:col>10</xdr:col>
          <xdr:colOff>1219200</xdr:colOff>
          <xdr:row>85</xdr:row>
          <xdr:rowOff>114300</xdr:rowOff>
        </xdr:to>
        <xdr:sp macro="" textlink="">
          <xdr:nvSpPr>
            <xdr:cNvPr id="55462" name="Check Box 166" hidden="1">
              <a:extLst>
                <a:ext uri="{63B3BB69-23CF-44E3-9099-C40C66FF867C}">
                  <a14:compatExt spid="_x0000_s55462"/>
                </a:ext>
                <a:ext uri="{FF2B5EF4-FFF2-40B4-BE49-F238E27FC236}">
                  <a16:creationId xmlns:a16="http://schemas.microsoft.com/office/drawing/2014/main" id="{00000000-0008-0000-0200-0000A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84</xdr:row>
          <xdr:rowOff>219075</xdr:rowOff>
        </xdr:from>
        <xdr:to>
          <xdr:col>10</xdr:col>
          <xdr:colOff>2581275</xdr:colOff>
          <xdr:row>85</xdr:row>
          <xdr:rowOff>85725</xdr:rowOff>
        </xdr:to>
        <xdr:sp macro="" textlink="">
          <xdr:nvSpPr>
            <xdr:cNvPr id="55463" name="Check Box 167" hidden="1">
              <a:extLst>
                <a:ext uri="{63B3BB69-23CF-44E3-9099-C40C66FF867C}">
                  <a14:compatExt spid="_x0000_s55463"/>
                </a:ext>
                <a:ext uri="{FF2B5EF4-FFF2-40B4-BE49-F238E27FC236}">
                  <a16:creationId xmlns:a16="http://schemas.microsoft.com/office/drawing/2014/main" id="{00000000-0008-0000-0200-0000A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85</xdr:row>
          <xdr:rowOff>428625</xdr:rowOff>
        </xdr:from>
        <xdr:to>
          <xdr:col>10</xdr:col>
          <xdr:colOff>2057400</xdr:colOff>
          <xdr:row>85</xdr:row>
          <xdr:rowOff>542925</xdr:rowOff>
        </xdr:to>
        <xdr:sp macro="" textlink="">
          <xdr:nvSpPr>
            <xdr:cNvPr id="55464" name="Check Box 168" hidden="1">
              <a:extLst>
                <a:ext uri="{63B3BB69-23CF-44E3-9099-C40C66FF867C}">
                  <a14:compatExt spid="_x0000_s55464"/>
                </a:ext>
                <a:ext uri="{FF2B5EF4-FFF2-40B4-BE49-F238E27FC236}">
                  <a16:creationId xmlns:a16="http://schemas.microsoft.com/office/drawing/2014/main" id="{00000000-0008-0000-0200-0000A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92</xdr:row>
          <xdr:rowOff>466725</xdr:rowOff>
        </xdr:from>
        <xdr:to>
          <xdr:col>4</xdr:col>
          <xdr:colOff>1609725</xdr:colOff>
          <xdr:row>92</xdr:row>
          <xdr:rowOff>695325</xdr:rowOff>
        </xdr:to>
        <xdr:sp macro="" textlink="">
          <xdr:nvSpPr>
            <xdr:cNvPr id="55465" name="Check Box 169" hidden="1">
              <a:extLst>
                <a:ext uri="{63B3BB69-23CF-44E3-9099-C40C66FF867C}">
                  <a14:compatExt spid="_x0000_s55465"/>
                </a:ext>
                <a:ext uri="{FF2B5EF4-FFF2-40B4-BE49-F238E27FC236}">
                  <a16:creationId xmlns:a16="http://schemas.microsoft.com/office/drawing/2014/main" id="{00000000-0008-0000-0200-0000A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91</xdr:row>
          <xdr:rowOff>104775</xdr:rowOff>
        </xdr:from>
        <xdr:to>
          <xdr:col>8</xdr:col>
          <xdr:colOff>1552575</xdr:colOff>
          <xdr:row>91</xdr:row>
          <xdr:rowOff>238125</xdr:rowOff>
        </xdr:to>
        <xdr:sp macro="" textlink="">
          <xdr:nvSpPr>
            <xdr:cNvPr id="55466" name="Check Box 170" hidden="1">
              <a:extLst>
                <a:ext uri="{63B3BB69-23CF-44E3-9099-C40C66FF867C}">
                  <a14:compatExt spid="_x0000_s55466"/>
                </a:ext>
                <a:ext uri="{FF2B5EF4-FFF2-40B4-BE49-F238E27FC236}">
                  <a16:creationId xmlns:a16="http://schemas.microsoft.com/office/drawing/2014/main" id="{00000000-0008-0000-0200-0000A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92</xdr:row>
          <xdr:rowOff>523875</xdr:rowOff>
        </xdr:from>
        <xdr:to>
          <xdr:col>5</xdr:col>
          <xdr:colOff>1476375</xdr:colOff>
          <xdr:row>92</xdr:row>
          <xdr:rowOff>685800</xdr:rowOff>
        </xdr:to>
        <xdr:sp macro="" textlink="">
          <xdr:nvSpPr>
            <xdr:cNvPr id="55467" name="Check Box 171" hidden="1">
              <a:extLst>
                <a:ext uri="{63B3BB69-23CF-44E3-9099-C40C66FF867C}">
                  <a14:compatExt spid="_x0000_s55467"/>
                </a:ext>
                <a:ext uri="{FF2B5EF4-FFF2-40B4-BE49-F238E27FC236}">
                  <a16:creationId xmlns:a16="http://schemas.microsoft.com/office/drawing/2014/main" id="{00000000-0008-0000-0200-0000A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92</xdr:row>
          <xdr:rowOff>504825</xdr:rowOff>
        </xdr:from>
        <xdr:to>
          <xdr:col>6</xdr:col>
          <xdr:colOff>1485900</xdr:colOff>
          <xdr:row>92</xdr:row>
          <xdr:rowOff>714375</xdr:rowOff>
        </xdr:to>
        <xdr:sp macro="" textlink="">
          <xdr:nvSpPr>
            <xdr:cNvPr id="55468" name="Check Box 172" hidden="1">
              <a:extLst>
                <a:ext uri="{63B3BB69-23CF-44E3-9099-C40C66FF867C}">
                  <a14:compatExt spid="_x0000_s55468"/>
                </a:ext>
                <a:ext uri="{FF2B5EF4-FFF2-40B4-BE49-F238E27FC236}">
                  <a16:creationId xmlns:a16="http://schemas.microsoft.com/office/drawing/2014/main" id="{00000000-0008-0000-0200-0000A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91</xdr:row>
          <xdr:rowOff>190500</xdr:rowOff>
        </xdr:from>
        <xdr:to>
          <xdr:col>10</xdr:col>
          <xdr:colOff>1219200</xdr:colOff>
          <xdr:row>92</xdr:row>
          <xdr:rowOff>114300</xdr:rowOff>
        </xdr:to>
        <xdr:sp macro="" textlink="">
          <xdr:nvSpPr>
            <xdr:cNvPr id="55469" name="Check Box 173" hidden="1">
              <a:extLst>
                <a:ext uri="{63B3BB69-23CF-44E3-9099-C40C66FF867C}">
                  <a14:compatExt spid="_x0000_s55469"/>
                </a:ext>
                <a:ext uri="{FF2B5EF4-FFF2-40B4-BE49-F238E27FC236}">
                  <a16:creationId xmlns:a16="http://schemas.microsoft.com/office/drawing/2014/main" id="{00000000-0008-0000-0200-0000A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91</xdr:row>
          <xdr:rowOff>219075</xdr:rowOff>
        </xdr:from>
        <xdr:to>
          <xdr:col>10</xdr:col>
          <xdr:colOff>2581275</xdr:colOff>
          <xdr:row>92</xdr:row>
          <xdr:rowOff>85725</xdr:rowOff>
        </xdr:to>
        <xdr:sp macro="" textlink="">
          <xdr:nvSpPr>
            <xdr:cNvPr id="55470" name="Check Box 174" hidden="1">
              <a:extLst>
                <a:ext uri="{63B3BB69-23CF-44E3-9099-C40C66FF867C}">
                  <a14:compatExt spid="_x0000_s55470"/>
                </a:ext>
                <a:ext uri="{FF2B5EF4-FFF2-40B4-BE49-F238E27FC236}">
                  <a16:creationId xmlns:a16="http://schemas.microsoft.com/office/drawing/2014/main" id="{00000000-0008-0000-0200-0000A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92</xdr:row>
          <xdr:rowOff>428625</xdr:rowOff>
        </xdr:from>
        <xdr:to>
          <xdr:col>10</xdr:col>
          <xdr:colOff>2057400</xdr:colOff>
          <xdr:row>92</xdr:row>
          <xdr:rowOff>542925</xdr:rowOff>
        </xdr:to>
        <xdr:sp macro="" textlink="">
          <xdr:nvSpPr>
            <xdr:cNvPr id="55471" name="Check Box 175" hidden="1">
              <a:extLst>
                <a:ext uri="{63B3BB69-23CF-44E3-9099-C40C66FF867C}">
                  <a14:compatExt spid="_x0000_s55471"/>
                </a:ext>
                <a:ext uri="{FF2B5EF4-FFF2-40B4-BE49-F238E27FC236}">
                  <a16:creationId xmlns:a16="http://schemas.microsoft.com/office/drawing/2014/main" id="{00000000-0008-0000-0200-0000A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99</xdr:row>
          <xdr:rowOff>466725</xdr:rowOff>
        </xdr:from>
        <xdr:to>
          <xdr:col>4</xdr:col>
          <xdr:colOff>1609725</xdr:colOff>
          <xdr:row>99</xdr:row>
          <xdr:rowOff>695325</xdr:rowOff>
        </xdr:to>
        <xdr:sp macro="" textlink="">
          <xdr:nvSpPr>
            <xdr:cNvPr id="55472" name="Check Box 176" hidden="1">
              <a:extLst>
                <a:ext uri="{63B3BB69-23CF-44E3-9099-C40C66FF867C}">
                  <a14:compatExt spid="_x0000_s55472"/>
                </a:ext>
                <a:ext uri="{FF2B5EF4-FFF2-40B4-BE49-F238E27FC236}">
                  <a16:creationId xmlns:a16="http://schemas.microsoft.com/office/drawing/2014/main" id="{00000000-0008-0000-0200-0000B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98</xdr:row>
          <xdr:rowOff>104775</xdr:rowOff>
        </xdr:from>
        <xdr:to>
          <xdr:col>8</xdr:col>
          <xdr:colOff>1552575</xdr:colOff>
          <xdr:row>98</xdr:row>
          <xdr:rowOff>238125</xdr:rowOff>
        </xdr:to>
        <xdr:sp macro="" textlink="">
          <xdr:nvSpPr>
            <xdr:cNvPr id="55473" name="Check Box 177" hidden="1">
              <a:extLst>
                <a:ext uri="{63B3BB69-23CF-44E3-9099-C40C66FF867C}">
                  <a14:compatExt spid="_x0000_s55473"/>
                </a:ext>
                <a:ext uri="{FF2B5EF4-FFF2-40B4-BE49-F238E27FC236}">
                  <a16:creationId xmlns:a16="http://schemas.microsoft.com/office/drawing/2014/main" id="{00000000-0008-0000-0200-0000B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99</xdr:row>
          <xdr:rowOff>523875</xdr:rowOff>
        </xdr:from>
        <xdr:to>
          <xdr:col>5</xdr:col>
          <xdr:colOff>1476375</xdr:colOff>
          <xdr:row>99</xdr:row>
          <xdr:rowOff>685800</xdr:rowOff>
        </xdr:to>
        <xdr:sp macro="" textlink="">
          <xdr:nvSpPr>
            <xdr:cNvPr id="55474" name="Check Box 178" hidden="1">
              <a:extLst>
                <a:ext uri="{63B3BB69-23CF-44E3-9099-C40C66FF867C}">
                  <a14:compatExt spid="_x0000_s55474"/>
                </a:ext>
                <a:ext uri="{FF2B5EF4-FFF2-40B4-BE49-F238E27FC236}">
                  <a16:creationId xmlns:a16="http://schemas.microsoft.com/office/drawing/2014/main" id="{00000000-0008-0000-0200-0000B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99</xdr:row>
          <xdr:rowOff>504825</xdr:rowOff>
        </xdr:from>
        <xdr:to>
          <xdr:col>6</xdr:col>
          <xdr:colOff>1485900</xdr:colOff>
          <xdr:row>99</xdr:row>
          <xdr:rowOff>714375</xdr:rowOff>
        </xdr:to>
        <xdr:sp macro="" textlink="">
          <xdr:nvSpPr>
            <xdr:cNvPr id="55475" name="Check Box 179" hidden="1">
              <a:extLst>
                <a:ext uri="{63B3BB69-23CF-44E3-9099-C40C66FF867C}">
                  <a14:compatExt spid="_x0000_s55475"/>
                </a:ext>
                <a:ext uri="{FF2B5EF4-FFF2-40B4-BE49-F238E27FC236}">
                  <a16:creationId xmlns:a16="http://schemas.microsoft.com/office/drawing/2014/main" id="{00000000-0008-0000-0200-0000B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98</xdr:row>
          <xdr:rowOff>190500</xdr:rowOff>
        </xdr:from>
        <xdr:to>
          <xdr:col>10</xdr:col>
          <xdr:colOff>1219200</xdr:colOff>
          <xdr:row>99</xdr:row>
          <xdr:rowOff>114300</xdr:rowOff>
        </xdr:to>
        <xdr:sp macro="" textlink="">
          <xdr:nvSpPr>
            <xdr:cNvPr id="55476" name="Check Box 180" hidden="1">
              <a:extLst>
                <a:ext uri="{63B3BB69-23CF-44E3-9099-C40C66FF867C}">
                  <a14:compatExt spid="_x0000_s55476"/>
                </a:ext>
                <a:ext uri="{FF2B5EF4-FFF2-40B4-BE49-F238E27FC236}">
                  <a16:creationId xmlns:a16="http://schemas.microsoft.com/office/drawing/2014/main" id="{00000000-0008-0000-0200-0000B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98</xdr:row>
          <xdr:rowOff>219075</xdr:rowOff>
        </xdr:from>
        <xdr:to>
          <xdr:col>10</xdr:col>
          <xdr:colOff>2581275</xdr:colOff>
          <xdr:row>99</xdr:row>
          <xdr:rowOff>85725</xdr:rowOff>
        </xdr:to>
        <xdr:sp macro="" textlink="">
          <xdr:nvSpPr>
            <xdr:cNvPr id="55477" name="Check Box 181" hidden="1">
              <a:extLst>
                <a:ext uri="{63B3BB69-23CF-44E3-9099-C40C66FF867C}">
                  <a14:compatExt spid="_x0000_s55477"/>
                </a:ext>
                <a:ext uri="{FF2B5EF4-FFF2-40B4-BE49-F238E27FC236}">
                  <a16:creationId xmlns:a16="http://schemas.microsoft.com/office/drawing/2014/main" id="{00000000-0008-0000-0200-0000B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99</xdr:row>
          <xdr:rowOff>428625</xdr:rowOff>
        </xdr:from>
        <xdr:to>
          <xdr:col>10</xdr:col>
          <xdr:colOff>2057400</xdr:colOff>
          <xdr:row>99</xdr:row>
          <xdr:rowOff>542925</xdr:rowOff>
        </xdr:to>
        <xdr:sp macro="" textlink="">
          <xdr:nvSpPr>
            <xdr:cNvPr id="55478" name="Check Box 182" hidden="1">
              <a:extLst>
                <a:ext uri="{63B3BB69-23CF-44E3-9099-C40C66FF867C}">
                  <a14:compatExt spid="_x0000_s55478"/>
                </a:ext>
                <a:ext uri="{FF2B5EF4-FFF2-40B4-BE49-F238E27FC236}">
                  <a16:creationId xmlns:a16="http://schemas.microsoft.com/office/drawing/2014/main" id="{00000000-0008-0000-0200-0000B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106</xdr:row>
          <xdr:rowOff>466725</xdr:rowOff>
        </xdr:from>
        <xdr:to>
          <xdr:col>4</xdr:col>
          <xdr:colOff>1609725</xdr:colOff>
          <xdr:row>106</xdr:row>
          <xdr:rowOff>695325</xdr:rowOff>
        </xdr:to>
        <xdr:sp macro="" textlink="">
          <xdr:nvSpPr>
            <xdr:cNvPr id="55479" name="Check Box 183" hidden="1">
              <a:extLst>
                <a:ext uri="{63B3BB69-23CF-44E3-9099-C40C66FF867C}">
                  <a14:compatExt spid="_x0000_s55479"/>
                </a:ext>
                <a:ext uri="{FF2B5EF4-FFF2-40B4-BE49-F238E27FC236}">
                  <a16:creationId xmlns:a16="http://schemas.microsoft.com/office/drawing/2014/main" id="{00000000-0008-0000-0200-0000B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105</xdr:row>
          <xdr:rowOff>104775</xdr:rowOff>
        </xdr:from>
        <xdr:to>
          <xdr:col>8</xdr:col>
          <xdr:colOff>1552575</xdr:colOff>
          <xdr:row>105</xdr:row>
          <xdr:rowOff>238125</xdr:rowOff>
        </xdr:to>
        <xdr:sp macro="" textlink="">
          <xdr:nvSpPr>
            <xdr:cNvPr id="55480" name="Check Box 184" hidden="1">
              <a:extLst>
                <a:ext uri="{63B3BB69-23CF-44E3-9099-C40C66FF867C}">
                  <a14:compatExt spid="_x0000_s55480"/>
                </a:ext>
                <a:ext uri="{FF2B5EF4-FFF2-40B4-BE49-F238E27FC236}">
                  <a16:creationId xmlns:a16="http://schemas.microsoft.com/office/drawing/2014/main" id="{00000000-0008-0000-0200-0000B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106</xdr:row>
          <xdr:rowOff>523875</xdr:rowOff>
        </xdr:from>
        <xdr:to>
          <xdr:col>5</xdr:col>
          <xdr:colOff>1476375</xdr:colOff>
          <xdr:row>106</xdr:row>
          <xdr:rowOff>685800</xdr:rowOff>
        </xdr:to>
        <xdr:sp macro="" textlink="">
          <xdr:nvSpPr>
            <xdr:cNvPr id="55481" name="Check Box 185" hidden="1">
              <a:extLst>
                <a:ext uri="{63B3BB69-23CF-44E3-9099-C40C66FF867C}">
                  <a14:compatExt spid="_x0000_s55481"/>
                </a:ext>
                <a:ext uri="{FF2B5EF4-FFF2-40B4-BE49-F238E27FC236}">
                  <a16:creationId xmlns:a16="http://schemas.microsoft.com/office/drawing/2014/main" id="{00000000-0008-0000-0200-0000B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106</xdr:row>
          <xdr:rowOff>504825</xdr:rowOff>
        </xdr:from>
        <xdr:to>
          <xdr:col>6</xdr:col>
          <xdr:colOff>1485900</xdr:colOff>
          <xdr:row>106</xdr:row>
          <xdr:rowOff>714375</xdr:rowOff>
        </xdr:to>
        <xdr:sp macro="" textlink="">
          <xdr:nvSpPr>
            <xdr:cNvPr id="55482" name="Check Box 186" hidden="1">
              <a:extLst>
                <a:ext uri="{63B3BB69-23CF-44E3-9099-C40C66FF867C}">
                  <a14:compatExt spid="_x0000_s55482"/>
                </a:ext>
                <a:ext uri="{FF2B5EF4-FFF2-40B4-BE49-F238E27FC236}">
                  <a16:creationId xmlns:a16="http://schemas.microsoft.com/office/drawing/2014/main" id="{00000000-0008-0000-0200-0000B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105</xdr:row>
          <xdr:rowOff>190500</xdr:rowOff>
        </xdr:from>
        <xdr:to>
          <xdr:col>10</xdr:col>
          <xdr:colOff>1219200</xdr:colOff>
          <xdr:row>106</xdr:row>
          <xdr:rowOff>114300</xdr:rowOff>
        </xdr:to>
        <xdr:sp macro="" textlink="">
          <xdr:nvSpPr>
            <xdr:cNvPr id="55483" name="Check Box 187" hidden="1">
              <a:extLst>
                <a:ext uri="{63B3BB69-23CF-44E3-9099-C40C66FF867C}">
                  <a14:compatExt spid="_x0000_s55483"/>
                </a:ext>
                <a:ext uri="{FF2B5EF4-FFF2-40B4-BE49-F238E27FC236}">
                  <a16:creationId xmlns:a16="http://schemas.microsoft.com/office/drawing/2014/main" id="{00000000-0008-0000-0200-0000B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105</xdr:row>
          <xdr:rowOff>219075</xdr:rowOff>
        </xdr:from>
        <xdr:to>
          <xdr:col>10</xdr:col>
          <xdr:colOff>2581275</xdr:colOff>
          <xdr:row>106</xdr:row>
          <xdr:rowOff>85725</xdr:rowOff>
        </xdr:to>
        <xdr:sp macro="" textlink="">
          <xdr:nvSpPr>
            <xdr:cNvPr id="55484" name="Check Box 188" hidden="1">
              <a:extLst>
                <a:ext uri="{63B3BB69-23CF-44E3-9099-C40C66FF867C}">
                  <a14:compatExt spid="_x0000_s55484"/>
                </a:ext>
                <a:ext uri="{FF2B5EF4-FFF2-40B4-BE49-F238E27FC236}">
                  <a16:creationId xmlns:a16="http://schemas.microsoft.com/office/drawing/2014/main" id="{00000000-0008-0000-0200-0000B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106</xdr:row>
          <xdr:rowOff>428625</xdr:rowOff>
        </xdr:from>
        <xdr:to>
          <xdr:col>10</xdr:col>
          <xdr:colOff>2057400</xdr:colOff>
          <xdr:row>106</xdr:row>
          <xdr:rowOff>542925</xdr:rowOff>
        </xdr:to>
        <xdr:sp macro="" textlink="">
          <xdr:nvSpPr>
            <xdr:cNvPr id="55485" name="Check Box 189" hidden="1">
              <a:extLst>
                <a:ext uri="{63B3BB69-23CF-44E3-9099-C40C66FF867C}">
                  <a14:compatExt spid="_x0000_s55485"/>
                </a:ext>
                <a:ext uri="{FF2B5EF4-FFF2-40B4-BE49-F238E27FC236}">
                  <a16:creationId xmlns:a16="http://schemas.microsoft.com/office/drawing/2014/main" id="{00000000-0008-0000-0200-0000B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xdr:col>
      <xdr:colOff>988695</xdr:colOff>
      <xdr:row>7</xdr:row>
      <xdr:rowOff>74295</xdr:rowOff>
    </xdr:from>
    <xdr:to>
      <xdr:col>12</xdr:col>
      <xdr:colOff>17145</xdr:colOff>
      <xdr:row>13</xdr:row>
      <xdr:rowOff>123825</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9465945" y="1703070"/>
          <a:ext cx="7343775" cy="1135380"/>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Student Growth Measures into One_Row_SGM</a:t>
          </a:r>
          <a:endParaRPr lang="en-US" sz="1100"/>
        </a:p>
      </xdr:txBody>
    </xdr:sp>
    <xdr:clientData/>
  </xdr:twoCellAnchor>
  <xdr:twoCellAnchor>
    <xdr:from>
      <xdr:col>26</xdr:col>
      <xdr:colOff>466725</xdr:colOff>
      <xdr:row>3</xdr:row>
      <xdr:rowOff>66675</xdr:rowOff>
    </xdr:from>
    <xdr:to>
      <xdr:col>37</xdr:col>
      <xdr:colOff>205740</xdr:colOff>
      <xdr:row>9</xdr:row>
      <xdr:rowOff>110490</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25346025" y="790575"/>
          <a:ext cx="6978015" cy="1129665"/>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the rubrics used into One_Row_SGM</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03AA08-1FFF-4ACD-897E-18A007204EFD}" name="Table2" displayName="Table2" ref="A1:AH2" totalsRowShown="0" headerRowDxfId="283" dataDxfId="282" tableBorderDxfId="281">
  <autoFilter ref="A1:AH2" xr:uid="{85AA46CE-6E59-43E2-AF0B-3B102FF30AA1}"/>
  <tableColumns count="34">
    <tableColumn id="1" xr3:uid="{1E45AB84-4460-412C-B5F0-99BDF3BDFDF3}" name="CDN**" dataDxfId="280"/>
    <tableColumn id="2" xr3:uid="{B3341BF6-DA09-4598-98AF-CD1B69AE29EB}" name="School System Name**" dataDxfId="279"/>
    <tableColumn id="3" xr3:uid="{21C913D7-A8F9-45EC-8146-52264E190B34}" name="Local ID (Optional)" dataDxfId="278"/>
    <tableColumn id="4" xr3:uid="{FBDD0D8D-B36E-4AFA-A2F6-75CE712BBEBF}" name="Unique ID of the educator **" dataDxfId="277"/>
    <tableColumn id="5" xr3:uid="{6B0B1440-A94B-4B4C-8AED-2512E0DB6E4F}" name="TEA ID of the educator **" dataDxfId="276"/>
    <tableColumn id="6" xr3:uid="{46304632-F29B-4802-9D2A-7831C8CC5259}" name="DOB**" dataDxfId="275"/>
    <tableColumn id="7" xr3:uid="{CB9EE295-1B42-4590-B9FA-244628FCE35B}" name="First name of the educator **" dataDxfId="274"/>
    <tableColumn id="8" xr3:uid="{235824AE-1C4F-4328-A0BD-E38328251366}" name="Middle name of the educator" dataDxfId="273"/>
    <tableColumn id="9" xr3:uid="{42DC625B-319C-42BC-BBF8-C22551B22E21}" name="Last name of the educator **" dataDxfId="272"/>
    <tableColumn id="10" xr3:uid="{2CCF1C70-4ED2-4E8E-8961-2697E8E97E54}" name="Proposed Designation Level (New or Higher only)**" dataDxfId="271"/>
    <tableColumn id="11" xr3:uid="{24DCD56A-6447-43BB-A259-0A33A4E6F96E}" name="2024-2025 CDCN**" dataDxfId="270"/>
    <tableColumn id="12" xr3:uid="{742BE475-3383-43E6-BF6B-40EEF3517776}" name="2024-2025 Campus Name**" dataDxfId="269"/>
    <tableColumn id="13" xr3:uid="{276C6218-0410-44E6-970F-458A90D608C7}" name="Still employed by school system ** " dataDxfId="268"/>
    <tableColumn id="14" xr3:uid="{B1960DD8-603B-4CA8-AA4B-6DC5E38C134A}" name="Eligible Teacher group **" dataDxfId="267"/>
    <tableColumn id="15" xr3:uid="{6CA326DB-94B7-4BCD-8F77-957B8B15DE16}" name="Main Service ID(s) for Observation and Growth **" dataDxfId="266"/>
    <tableColumn id="16" xr3:uid="{4179975C-988B-4B96-8EFB-4A01F6F5709F}" name="Main Content Area(s) for Observation and Growth **" dataDxfId="265"/>
    <tableColumn id="17" xr3:uid="{7321D502-5EC0-4417-8E58-F2DE010610D1}" name="Main Grade Level(s) for Observation and Growth **" dataDxfId="264"/>
    <tableColumn id="18" xr3:uid="{7E2488AB-9F07-4776-9999-44DD56F06D0B}" name="Appraiser/Rater Unique ID **  " dataDxfId="263"/>
    <tableColumn id="19" xr3:uid="{CC3B300F-1F31-4CED-ACF6-2F9DD70923E8}" name="First name of the appraiser " dataDxfId="262"/>
    <tableColumn id="20" xr3:uid="{EB5EA753-9346-4551-9598-2191367B0EBF}" name="Last name of the appraiser" dataDxfId="261"/>
    <tableColumn id="21" xr3:uid="{7E873D29-FC9E-4318-97D9-F57BDA84FE63}" name="Percentage of Students Who Met or Exceeded Expected Growth **" dataDxfId="260" dataCellStyle="Percent"/>
    <tableColumn id="22" xr3:uid="{4EC7CBF5-6E7F-45C5-AAF3-8D082F4F0210}" name="Expectations **" dataDxfId="259"/>
    <tableColumn id="42" xr3:uid="{804F01EB-3CA7-4C74-BE19-ABD32BF25B52}" name="Standards &amp; Objectives **" dataDxfId="258"/>
    <tableColumn id="38" xr3:uid="{B34AE283-E520-4B71-92D6-A12095AD1FEE}" name="Teacher Content Knowledge **" dataDxfId="257"/>
    <tableColumn id="39" xr3:uid="{573E7150-6080-4BDB-B4FF-5C6F3AE23752}" name="Thinking ** " dataDxfId="256"/>
    <tableColumn id="40" xr3:uid="{7C133C82-A7FA-4EAE-851F-B23236EB62AB}" name="Presenting Instructional Content **" dataDxfId="255"/>
    <tableColumn id="41" xr3:uid="{CF7A360E-FD75-473F-9340-60F3EDFBC6AD}" name="Questioning **" dataDxfId="254"/>
    <tableColumn id="23" xr3:uid="{25D35681-64FC-4E86-96AC-EEAF706B2560}" name="Teacher Knowledge of Students **" dataDxfId="253"/>
    <tableColumn id="24" xr3:uid="{4CA7553A-5193-47C8-85B4-C6E47633DBDA}" name="Academic Feedback **" dataDxfId="252"/>
    <tableColumn id="25" xr3:uid="{43A0EBEA-AB45-43BD-8312-E38A13442290}" name="Lesson Structure &amp; Pacing **" dataDxfId="251"/>
    <tableColumn id="26" xr3:uid="{1555CCD3-8798-4300-B8D5-D2B30354DA65}" name="Environment ** " dataDxfId="250"/>
    <tableColumn id="27" xr3:uid="{750B1A53-9999-4A6B-9E25-F761BD1DD24C}" name="Managing Student Behavior **" dataDxfId="249"/>
    <tableColumn id="28" xr3:uid="{B7E5DC3F-6E0A-4C07-9078-E4FD05238151}" name="Respectful Culture **" dataDxfId="248"/>
    <tableColumn id="29" xr3:uid="{8C239CD6-AC37-4718-9C6E-C46FA8589204}" name="Grouping **" dataDxfId="247"/>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TIA Color Scheme">
      <a:dk1>
        <a:sysClr val="windowText" lastClr="000000"/>
      </a:dk1>
      <a:lt1>
        <a:sysClr val="window" lastClr="FFFFFF"/>
      </a:lt1>
      <a:dk2>
        <a:srgbClr val="44546A"/>
      </a:dk2>
      <a:lt2>
        <a:srgbClr val="E7E6E6"/>
      </a:lt2>
      <a:accent1>
        <a:srgbClr val="F46830"/>
      </a:accent1>
      <a:accent2>
        <a:srgbClr val="095592"/>
      </a:accent2>
      <a:accent3>
        <a:srgbClr val="05A79C"/>
      </a:accent3>
      <a:accent4>
        <a:srgbClr val="87C748"/>
      </a:accent4>
      <a:accent5>
        <a:srgbClr val="F8CC2A"/>
      </a:accent5>
      <a:accent6>
        <a:srgbClr val="DE3B2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tea.texas.gov/texas-schools/texas-schools-charter-schools/texas-partnerships-sb-1882" TargetMode="Externa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3.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E9A54-A027-44BA-9105-76C71C6DF067}">
  <sheetPr codeName="Sheet1">
    <pageSetUpPr autoPageBreaks="0"/>
  </sheetPr>
  <dimension ref="B1:AN39"/>
  <sheetViews>
    <sheetView showGridLines="0" topLeftCell="A17" zoomScale="85" zoomScaleNormal="85" workbookViewId="0">
      <selection activeCell="D29" sqref="D29"/>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2:8" ht="116.25" customHeight="1" x14ac:dyDescent="0.25">
      <c r="D1" s="117" t="s">
        <v>0</v>
      </c>
    </row>
    <row r="2" spans="2:8" ht="26.45" customHeight="1" x14ac:dyDescent="0.35">
      <c r="B2" s="123"/>
      <c r="C2" s="126" t="s">
        <v>1</v>
      </c>
      <c r="D2" s="127"/>
      <c r="E2" s="120"/>
      <c r="F2" s="121"/>
    </row>
    <row r="3" spans="2:8" ht="322.5" customHeight="1" x14ac:dyDescent="0.25">
      <c r="B3" s="124"/>
      <c r="C3" s="144" t="s">
        <v>2</v>
      </c>
      <c r="D3" s="145"/>
      <c r="E3" s="145"/>
      <c r="F3" s="122"/>
    </row>
    <row r="4" spans="2:8" s="13" customFormat="1" ht="21" customHeight="1" x14ac:dyDescent="0.25">
      <c r="B4" s="128"/>
      <c r="C4" s="125" t="s">
        <v>3</v>
      </c>
      <c r="D4" s="148" t="s">
        <v>4</v>
      </c>
      <c r="E4" s="149"/>
      <c r="F4" s="129"/>
      <c r="G4" s="1"/>
      <c r="H4" s="1"/>
    </row>
    <row r="5" spans="2:8" s="13" customFormat="1" ht="52.5" customHeight="1" x14ac:dyDescent="0.25">
      <c r="B5" s="128"/>
      <c r="C5" s="61" t="s">
        <v>5</v>
      </c>
      <c r="D5" s="146" t="s">
        <v>6</v>
      </c>
      <c r="E5" s="146"/>
      <c r="F5" s="129"/>
      <c r="G5" s="1"/>
      <c r="H5" s="1"/>
    </row>
    <row r="6" spans="2:8" s="13" customFormat="1" ht="69.75" customHeight="1" x14ac:dyDescent="0.25">
      <c r="B6" s="128"/>
      <c r="C6" s="61" t="s">
        <v>7</v>
      </c>
      <c r="D6" s="146" t="s">
        <v>8</v>
      </c>
      <c r="E6" s="146"/>
      <c r="F6" s="129"/>
      <c r="G6" s="1"/>
      <c r="H6" s="1"/>
    </row>
    <row r="7" spans="2:8" s="13" customFormat="1" ht="40.5" customHeight="1" x14ac:dyDescent="0.25">
      <c r="B7" s="128"/>
      <c r="C7" s="61" t="s">
        <v>9</v>
      </c>
      <c r="D7" s="146" t="s">
        <v>10</v>
      </c>
      <c r="E7" s="146"/>
      <c r="F7" s="129"/>
      <c r="G7" s="1"/>
      <c r="H7" s="1"/>
    </row>
    <row r="8" spans="2:8" s="13" customFormat="1" ht="54.75" customHeight="1" x14ac:dyDescent="0.25">
      <c r="B8" s="128"/>
      <c r="C8" s="62" t="s">
        <v>11</v>
      </c>
      <c r="D8" s="146" t="s">
        <v>12</v>
      </c>
      <c r="E8" s="146"/>
      <c r="F8" s="129"/>
      <c r="G8" s="1"/>
      <c r="H8" s="1"/>
    </row>
    <row r="9" spans="2:8" s="13" customFormat="1" ht="102.75" customHeight="1" x14ac:dyDescent="0.25">
      <c r="B9" s="128"/>
      <c r="C9" s="62" t="s">
        <v>13</v>
      </c>
      <c r="D9" s="147" t="s">
        <v>14</v>
      </c>
      <c r="E9" s="146"/>
      <c r="F9" s="130"/>
      <c r="G9" s="65"/>
      <c r="H9" s="65"/>
    </row>
    <row r="10" spans="2:8" ht="26.25" customHeight="1" x14ac:dyDescent="0.25">
      <c r="B10" s="124"/>
      <c r="C10" s="61" t="s">
        <v>15</v>
      </c>
      <c r="D10" s="146" t="s">
        <v>16</v>
      </c>
      <c r="E10" s="146"/>
      <c r="F10" s="122"/>
    </row>
    <row r="11" spans="2:8" ht="26.25" customHeight="1" x14ac:dyDescent="0.25">
      <c r="B11" s="124"/>
      <c r="C11" s="61" t="s">
        <v>17</v>
      </c>
      <c r="D11" s="146" t="s">
        <v>18</v>
      </c>
      <c r="E11" s="146"/>
      <c r="F11" s="122"/>
    </row>
    <row r="12" spans="2:8" ht="26.25" customHeight="1" x14ac:dyDescent="0.25">
      <c r="B12" s="124"/>
      <c r="C12" s="62" t="s">
        <v>19</v>
      </c>
      <c r="D12" s="146" t="s">
        <v>20</v>
      </c>
      <c r="E12" s="146"/>
      <c r="F12" s="122"/>
    </row>
    <row r="13" spans="2:8" ht="26.25" customHeight="1" x14ac:dyDescent="0.25">
      <c r="B13" s="124"/>
      <c r="C13" s="62" t="s">
        <v>21</v>
      </c>
      <c r="D13" s="146" t="s">
        <v>22</v>
      </c>
      <c r="E13" s="146"/>
      <c r="F13" s="122"/>
    </row>
    <row r="14" spans="2:8" ht="94.5" customHeight="1" x14ac:dyDescent="0.25">
      <c r="B14" s="124"/>
      <c r="C14" s="61" t="s">
        <v>23</v>
      </c>
      <c r="D14" s="147" t="s">
        <v>24</v>
      </c>
      <c r="E14" s="146"/>
      <c r="F14" s="122"/>
    </row>
    <row r="15" spans="2:8" ht="83.25" customHeight="1" x14ac:dyDescent="0.25">
      <c r="B15" s="124"/>
      <c r="C15" s="61" t="s">
        <v>25</v>
      </c>
      <c r="D15" s="146" t="s">
        <v>26</v>
      </c>
      <c r="E15" s="146"/>
      <c r="F15" s="122"/>
    </row>
    <row r="16" spans="2:8" ht="77.25" customHeight="1" x14ac:dyDescent="0.25">
      <c r="B16" s="124"/>
      <c r="C16" s="62" t="s">
        <v>27</v>
      </c>
      <c r="D16" s="146" t="s">
        <v>28</v>
      </c>
      <c r="E16" s="146"/>
      <c r="F16" s="122"/>
    </row>
    <row r="17" spans="2:6" ht="55.5" customHeight="1" x14ac:dyDescent="0.25">
      <c r="B17" s="124"/>
      <c r="C17" s="62" t="s">
        <v>29</v>
      </c>
      <c r="D17" s="146" t="s">
        <v>30</v>
      </c>
      <c r="E17" s="146"/>
      <c r="F17" s="122"/>
    </row>
    <row r="18" spans="2:6" ht="63.75" customHeight="1" x14ac:dyDescent="0.25">
      <c r="B18" s="124"/>
      <c r="C18" s="61" t="s">
        <v>31</v>
      </c>
      <c r="D18" s="146" t="s">
        <v>32</v>
      </c>
      <c r="E18" s="146"/>
      <c r="F18" s="122"/>
    </row>
    <row r="19" spans="2:6" ht="81.75" customHeight="1" x14ac:dyDescent="0.25">
      <c r="B19" s="124"/>
      <c r="C19" s="61" t="s">
        <v>33</v>
      </c>
      <c r="D19" s="146" t="s">
        <v>34</v>
      </c>
      <c r="E19" s="146"/>
      <c r="F19" s="122"/>
    </row>
    <row r="20" spans="2:6" ht="68.25" customHeight="1" x14ac:dyDescent="0.25">
      <c r="B20" s="124"/>
      <c r="C20" s="62" t="s">
        <v>35</v>
      </c>
      <c r="D20" s="146" t="s">
        <v>36</v>
      </c>
      <c r="E20" s="146"/>
      <c r="F20" s="122"/>
    </row>
    <row r="21" spans="2:6" ht="59.25" customHeight="1" x14ac:dyDescent="0.25">
      <c r="B21" s="124"/>
      <c r="C21" s="62" t="s">
        <v>37</v>
      </c>
      <c r="D21" s="146" t="s">
        <v>38</v>
      </c>
      <c r="E21" s="146"/>
      <c r="F21" s="122"/>
    </row>
    <row r="22" spans="2:6" ht="26.25" customHeight="1" x14ac:dyDescent="0.25">
      <c r="B22" s="124"/>
      <c r="C22" s="61" t="s">
        <v>39</v>
      </c>
      <c r="D22" s="146" t="s">
        <v>40</v>
      </c>
      <c r="E22" s="146"/>
      <c r="F22" s="122"/>
    </row>
    <row r="23" spans="2:6" ht="26.25" customHeight="1" x14ac:dyDescent="0.25">
      <c r="B23" s="124"/>
      <c r="C23" s="61" t="s">
        <v>41</v>
      </c>
      <c r="D23" s="146" t="s">
        <v>42</v>
      </c>
      <c r="E23" s="146"/>
      <c r="F23" s="122"/>
    </row>
    <row r="24" spans="2:6" ht="26.25" customHeight="1" x14ac:dyDescent="0.25">
      <c r="B24" s="124"/>
      <c r="C24" s="62" t="s">
        <v>43</v>
      </c>
      <c r="D24" s="146" t="s">
        <v>44</v>
      </c>
      <c r="E24" s="146"/>
      <c r="F24" s="122"/>
    </row>
    <row r="25" spans="2:6" ht="63" customHeight="1" x14ac:dyDescent="0.25">
      <c r="B25" s="124"/>
      <c r="C25" s="62" t="s">
        <v>45</v>
      </c>
      <c r="D25" s="146" t="s">
        <v>46</v>
      </c>
      <c r="E25" s="146"/>
      <c r="F25" s="122"/>
    </row>
    <row r="26" spans="2:6" ht="108.75" customHeight="1" x14ac:dyDescent="0.25">
      <c r="B26" s="124"/>
      <c r="C26" s="62" t="s">
        <v>3089</v>
      </c>
      <c r="D26" s="146" t="s">
        <v>47</v>
      </c>
      <c r="E26" s="146"/>
      <c r="F26" s="122"/>
    </row>
    <row r="27" spans="2:6" x14ac:dyDescent="0.25">
      <c r="B27" s="124"/>
      <c r="F27" s="122"/>
    </row>
    <row r="28" spans="2:6" x14ac:dyDescent="0.25">
      <c r="B28" s="124"/>
      <c r="F28" s="122"/>
    </row>
    <row r="29" spans="2:6" x14ac:dyDescent="0.25">
      <c r="B29" s="124"/>
      <c r="F29" s="122"/>
    </row>
    <row r="30" spans="2:6" x14ac:dyDescent="0.25">
      <c r="B30" s="124"/>
      <c r="F30" s="122"/>
    </row>
    <row r="31" spans="2:6" x14ac:dyDescent="0.25">
      <c r="B31" s="124"/>
      <c r="F31" s="122"/>
    </row>
    <row r="32" spans="2:6" x14ac:dyDescent="0.25">
      <c r="B32" s="124"/>
      <c r="F32" s="122"/>
    </row>
    <row r="33" spans="2:6" x14ac:dyDescent="0.25">
      <c r="B33" s="124"/>
      <c r="F33" s="122"/>
    </row>
    <row r="34" spans="2:6" x14ac:dyDescent="0.25">
      <c r="B34" s="124"/>
      <c r="F34" s="122"/>
    </row>
    <row r="35" spans="2:6" x14ac:dyDescent="0.25">
      <c r="B35" s="124"/>
      <c r="F35" s="122"/>
    </row>
    <row r="36" spans="2:6" x14ac:dyDescent="0.25">
      <c r="B36" s="124"/>
      <c r="F36" s="122"/>
    </row>
    <row r="37" spans="2:6" x14ac:dyDescent="0.25">
      <c r="B37" s="124"/>
      <c r="F37" s="122"/>
    </row>
    <row r="38" spans="2:6" x14ac:dyDescent="0.25">
      <c r="B38" s="124"/>
      <c r="F38" s="122"/>
    </row>
    <row r="39" spans="2:6" x14ac:dyDescent="0.25">
      <c r="B39" s="131"/>
      <c r="C39" s="132"/>
      <c r="D39" s="132"/>
      <c r="E39" s="132"/>
      <c r="F39" s="133"/>
    </row>
  </sheetData>
  <sheetProtection formatCells="0" formatRows="0"/>
  <mergeCells count="24">
    <mergeCell ref="D4:E4"/>
    <mergeCell ref="D13:E13"/>
    <mergeCell ref="D19:E19"/>
    <mergeCell ref="D10:E10"/>
    <mergeCell ref="D11:E11"/>
    <mergeCell ref="D12:E12"/>
    <mergeCell ref="D14:E14"/>
    <mergeCell ref="D15:E15"/>
    <mergeCell ref="C3:E3"/>
    <mergeCell ref="D26:E26"/>
    <mergeCell ref="D7:E7"/>
    <mergeCell ref="D8:E8"/>
    <mergeCell ref="D9:E9"/>
    <mergeCell ref="D23:E23"/>
    <mergeCell ref="D24:E24"/>
    <mergeCell ref="D25:E25"/>
    <mergeCell ref="D16:E16"/>
    <mergeCell ref="D17:E17"/>
    <mergeCell ref="D18:E18"/>
    <mergeCell ref="D20:E20"/>
    <mergeCell ref="D21:E21"/>
    <mergeCell ref="D22:E22"/>
    <mergeCell ref="D5:E5"/>
    <mergeCell ref="D6:E6"/>
  </mergeCells>
  <conditionalFormatting sqref="D5:D26">
    <cfRule type="expression" dxfId="246" priority="1">
      <formula>#REF!="Yes"</formula>
    </cfRule>
  </conditionalFormatting>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933C1-2FCA-4194-8D72-86933A3B081C}">
  <sheetPr codeName="Sheet10"/>
  <dimension ref="A1:K2"/>
  <sheetViews>
    <sheetView topLeftCell="D1" workbookViewId="0">
      <selection activeCell="J18" sqref="J18"/>
    </sheetView>
  </sheetViews>
  <sheetFormatPr defaultColWidth="8.85546875" defaultRowHeight="15" x14ac:dyDescent="0.25"/>
  <cols>
    <col min="1" max="1" width="31.5703125" hidden="1" customWidth="1"/>
    <col min="2" max="3" width="0" hidden="1" customWidth="1"/>
    <col min="4" max="4" width="23.85546875" customWidth="1"/>
    <col min="6" max="6" width="24.140625" customWidth="1"/>
    <col min="7" max="7" width="34" customWidth="1"/>
    <col min="8" max="8" width="34.42578125" customWidth="1"/>
    <col min="9" max="9" width="21.140625" customWidth="1"/>
    <col min="10" max="10" width="8.85546875" customWidth="1"/>
    <col min="11" max="11" width="18.85546875" customWidth="1"/>
  </cols>
  <sheetData>
    <row r="1" spans="1:11" x14ac:dyDescent="0.25">
      <c r="A1" s="8" t="s">
        <v>124</v>
      </c>
      <c r="B1" s="8" t="s">
        <v>125</v>
      </c>
      <c r="C1" s="8" t="s">
        <v>126</v>
      </c>
      <c r="D1" s="119" t="s">
        <v>127</v>
      </c>
      <c r="E1" s="8" t="s">
        <v>128</v>
      </c>
      <c r="F1" s="8" t="s">
        <v>218</v>
      </c>
      <c r="G1" s="8" t="s">
        <v>219</v>
      </c>
      <c r="H1" s="8" t="s">
        <v>220</v>
      </c>
      <c r="I1" s="8" t="s">
        <v>221</v>
      </c>
      <c r="J1" s="8" t="s">
        <v>222</v>
      </c>
      <c r="K1" s="8" t="s">
        <v>223</v>
      </c>
    </row>
    <row r="2" spans="1:11" x14ac:dyDescent="0.25">
      <c r="A2" s="74">
        <f>'District Info'!D6</f>
        <v>0</v>
      </c>
      <c r="B2" s="74" t="str">
        <f>RIGHT(A2,8)</f>
        <v>0</v>
      </c>
      <c r="C2" s="74" t="str">
        <f>SUBSTITUTE(B2,"(", "")</f>
        <v>0</v>
      </c>
      <c r="D2" s="74" t="e">
        <f>LEFT(A2, LEN(A2)-8)</f>
        <v>#VALUE!</v>
      </c>
      <c r="E2" s="74" t="str">
        <f>SUBSTITUTE(C2,")", "")</f>
        <v>0</v>
      </c>
      <c r="F2" s="8" t="str">
        <f>IFERROR(IF(MATCH(J2,HT_District!B2,0),"1"),"0")</f>
        <v>1</v>
      </c>
      <c r="G2" s="8">
        <f>IF(SUM(WT_Perc!D2:D16)&gt;0, 1,0)</f>
        <v>0</v>
      </c>
      <c r="H2" s="8">
        <f>IF(SUM(WT_Perc!E2:E16)&gt;0, 1,0)</f>
        <v>0</v>
      </c>
      <c r="I2" s="8">
        <f>IF(SUM(WT_Perc!C2:C16)&gt;0, 1,0)</f>
        <v>0</v>
      </c>
      <c r="J2" s="8">
        <v>0</v>
      </c>
      <c r="K2" s="8" t="str">
        <f>Weighting!X5</f>
        <v>No</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761D8-F627-47F1-809F-C830F1710753}">
  <sheetPr codeName="Sheet9"/>
  <dimension ref="A1:AF47"/>
  <sheetViews>
    <sheetView topLeftCell="E1" workbookViewId="0">
      <selection activeCell="E5" sqref="E5"/>
    </sheetView>
  </sheetViews>
  <sheetFormatPr defaultColWidth="8.85546875" defaultRowHeight="15" x14ac:dyDescent="0.25"/>
  <cols>
    <col min="1" max="1" width="15" customWidth="1"/>
    <col min="2" max="2" width="13.140625" customWidth="1"/>
    <col min="3" max="3" width="42.85546875" style="72" customWidth="1"/>
    <col min="5" max="5" width="36.85546875" customWidth="1"/>
    <col min="6" max="6" width="24.5703125" customWidth="1"/>
    <col min="8" max="8" width="25.140625" customWidth="1"/>
    <col min="10" max="10" width="14.42578125" customWidth="1"/>
    <col min="11" max="11" width="18.140625" customWidth="1"/>
    <col min="12" max="12" width="14.140625" customWidth="1"/>
    <col min="19" max="19" width="23.85546875" customWidth="1"/>
    <col min="20" max="20" width="10.42578125" customWidth="1"/>
    <col min="21" max="21" width="27.140625" customWidth="1"/>
    <col min="30" max="30" width="12.140625" customWidth="1"/>
    <col min="32" max="32" width="13.140625" customWidth="1"/>
  </cols>
  <sheetData>
    <row r="1" spans="1:32" ht="45" x14ac:dyDescent="0.25">
      <c r="A1" s="78" t="s">
        <v>198</v>
      </c>
      <c r="B1" s="78" t="s">
        <v>224</v>
      </c>
      <c r="C1" s="79" t="s">
        <v>225</v>
      </c>
      <c r="F1" s="64" t="s">
        <v>226</v>
      </c>
      <c r="G1" s="71" t="s">
        <v>227</v>
      </c>
      <c r="H1" s="64" t="s">
        <v>228</v>
      </c>
      <c r="I1" s="64" t="s">
        <v>135</v>
      </c>
      <c r="J1" s="64" t="s">
        <v>229</v>
      </c>
      <c r="K1" s="64" t="s">
        <v>230</v>
      </c>
      <c r="L1" s="64" t="s">
        <v>231</v>
      </c>
      <c r="M1" s="64" t="s">
        <v>232</v>
      </c>
      <c r="N1" s="64" t="s">
        <v>140</v>
      </c>
      <c r="O1" s="64" t="s">
        <v>141</v>
      </c>
      <c r="P1" s="64" t="s">
        <v>123</v>
      </c>
      <c r="Q1" s="64" t="s">
        <v>143</v>
      </c>
      <c r="R1" s="64" t="s">
        <v>144</v>
      </c>
      <c r="S1" s="64" t="s">
        <v>233</v>
      </c>
      <c r="T1" s="64" t="s">
        <v>234</v>
      </c>
      <c r="U1" s="64" t="s">
        <v>235</v>
      </c>
      <c r="X1" t="s">
        <v>236</v>
      </c>
      <c r="Y1">
        <f>Weighting!D8</f>
        <v>0</v>
      </c>
      <c r="AB1" t="s">
        <v>129</v>
      </c>
      <c r="AC1" t="s">
        <v>130</v>
      </c>
      <c r="AD1" t="s">
        <v>131</v>
      </c>
      <c r="AE1" t="s">
        <v>132</v>
      </c>
      <c r="AF1" t="s">
        <v>133</v>
      </c>
    </row>
    <row r="2" spans="1:32" x14ac:dyDescent="0.25">
      <c r="A2" s="76">
        <v>1</v>
      </c>
      <c r="B2" s="111" t="s">
        <v>237</v>
      </c>
      <c r="C2" s="80">
        <f>Weighting!H10</f>
        <v>0</v>
      </c>
      <c r="F2" t="str">
        <f t="shared" ref="F2:T2" si="0">IFERROR(IF(MATCH(F1,$C$12:$C$26,0),"Yes"),"No")</f>
        <v>No</v>
      </c>
      <c r="G2" t="str">
        <f>IFERROR(IF(MATCH(G1,$C$12:$C$26,0),"Yes"),"No")</f>
        <v>No</v>
      </c>
      <c r="H2" t="str">
        <f t="shared" si="0"/>
        <v>No</v>
      </c>
      <c r="I2" s="112" t="str">
        <f t="shared" si="0"/>
        <v>No</v>
      </c>
      <c r="J2" t="str">
        <f t="shared" si="0"/>
        <v>No</v>
      </c>
      <c r="K2" t="str">
        <f t="shared" si="0"/>
        <v>No</v>
      </c>
      <c r="L2" t="str">
        <f t="shared" si="0"/>
        <v>No</v>
      </c>
      <c r="M2" t="str">
        <f t="shared" si="0"/>
        <v>No</v>
      </c>
      <c r="N2" t="str">
        <f t="shared" si="0"/>
        <v>No</v>
      </c>
      <c r="O2" t="str">
        <f t="shared" si="0"/>
        <v>No</v>
      </c>
      <c r="P2" t="str">
        <f t="shared" si="0"/>
        <v>Yes</v>
      </c>
      <c r="Q2" t="str">
        <f t="shared" si="0"/>
        <v>No</v>
      </c>
      <c r="R2" t="str">
        <f t="shared" si="0"/>
        <v>No</v>
      </c>
      <c r="S2" t="str">
        <f t="shared" si="0"/>
        <v>No</v>
      </c>
      <c r="T2" t="str">
        <f t="shared" si="0"/>
        <v>No</v>
      </c>
      <c r="U2" s="108" t="str">
        <f>IF(OR( Weighting!J11&lt;&gt;"",Weighting!J18&lt;&gt;"", Weighting!J25&lt;&gt;"",Weighting!J32&lt;&gt;"",Weighting!J39&lt;&gt;"", Weighting!J46&lt;&gt;"", Weighting!J53&lt;&gt;"",Weighting!J60&lt;&gt;"",Weighting!J67&lt;&gt;"", Weighting!J74&lt;&gt;"", Weighting!J81&lt;&gt;"", Weighting!J88&lt;&gt;"", Weighting!J95&lt;&gt;"", Weighting!J102&lt;&gt;"", Weighting!J109&lt;&gt;""),"Multiple Measures Entered","No Multiple Measures Entered")</f>
        <v>No Multiple Measures Entered</v>
      </c>
      <c r="X2" t="s">
        <v>238</v>
      </c>
      <c r="Y2">
        <f>Weighting!D15</f>
        <v>0</v>
      </c>
      <c r="AB2" t="str">
        <f>IFERROR(IF(MATCH(AB1,Y1:Y111,0),"Yes"),"No")</f>
        <v>No</v>
      </c>
      <c r="AC2" t="str">
        <f>IFERROR(IF(MATCH(AC1,Y1:Y111,0),"Yes"),"No")</f>
        <v>No</v>
      </c>
      <c r="AD2" t="str">
        <f>IFERROR(IF(MATCH(AD1,Y1:Y111,0),"Yes"),"No")</f>
        <v>No</v>
      </c>
      <c r="AE2" t="str">
        <f>IFERROR(IF(MATCH(AE1,Y1:Y111,0),"Yes"),"No")</f>
        <v>No</v>
      </c>
      <c r="AF2" t="str">
        <f>IFERROR(IF(MATCH(AF1,Y1:Y111,0),"Yes"),"No")</f>
        <v>No</v>
      </c>
    </row>
    <row r="3" spans="1:32" x14ac:dyDescent="0.25">
      <c r="A3" s="76">
        <v>2</v>
      </c>
      <c r="B3" s="111" t="s">
        <v>237</v>
      </c>
      <c r="C3" s="77">
        <f>Weighting!H17</f>
        <v>0</v>
      </c>
      <c r="X3" t="s">
        <v>239</v>
      </c>
      <c r="Y3">
        <f>Weighting!D22</f>
        <v>0</v>
      </c>
    </row>
    <row r="4" spans="1:32" ht="180" x14ac:dyDescent="0.25">
      <c r="A4" s="76">
        <v>3</v>
      </c>
      <c r="B4" s="111" t="s">
        <v>237</v>
      </c>
      <c r="C4" s="77">
        <f>Weighting!H24</f>
        <v>0</v>
      </c>
      <c r="F4" s="116" t="s">
        <v>147</v>
      </c>
      <c r="G4" s="116" t="s">
        <v>240</v>
      </c>
      <c r="H4" s="116" t="s">
        <v>241</v>
      </c>
      <c r="I4" s="116" t="s">
        <v>242</v>
      </c>
      <c r="J4" s="116" t="s">
        <v>243</v>
      </c>
      <c r="K4" s="116" t="s">
        <v>244</v>
      </c>
      <c r="L4" s="116" t="s">
        <v>245</v>
      </c>
      <c r="X4" t="s">
        <v>246</v>
      </c>
      <c r="Y4">
        <f>Weighting!D29</f>
        <v>0</v>
      </c>
    </row>
    <row r="5" spans="1:32" x14ac:dyDescent="0.25">
      <c r="A5" s="76">
        <v>4</v>
      </c>
      <c r="B5" s="111" t="s">
        <v>237</v>
      </c>
      <c r="C5" s="77">
        <f>Weighting!H31</f>
        <v>0</v>
      </c>
      <c r="F5" t="str">
        <f t="shared" ref="F5:L5" si="1">IFERROR(IF(MATCH(F4,$C$12:$C$26,0),"Yes"),"No")</f>
        <v>No</v>
      </c>
      <c r="G5" t="str">
        <f t="shared" si="1"/>
        <v>No</v>
      </c>
      <c r="H5" t="str">
        <f t="shared" si="1"/>
        <v>No</v>
      </c>
      <c r="I5" t="str">
        <f t="shared" si="1"/>
        <v>No</v>
      </c>
      <c r="J5" t="str">
        <f t="shared" si="1"/>
        <v>No</v>
      </c>
      <c r="K5" t="str">
        <f t="shared" si="1"/>
        <v>No</v>
      </c>
      <c r="L5" t="str">
        <f t="shared" si="1"/>
        <v>No</v>
      </c>
      <c r="X5" t="s">
        <v>247</v>
      </c>
      <c r="Y5">
        <f>Weighting!D36</f>
        <v>0</v>
      </c>
    </row>
    <row r="6" spans="1:32" x14ac:dyDescent="0.25">
      <c r="A6" s="76">
        <v>5</v>
      </c>
      <c r="B6" s="111" t="s">
        <v>237</v>
      </c>
      <c r="C6" s="77">
        <f>Weighting!H38</f>
        <v>0</v>
      </c>
      <c r="X6" t="s">
        <v>248</v>
      </c>
      <c r="Y6">
        <f>Weighting!D43</f>
        <v>0</v>
      </c>
    </row>
    <row r="7" spans="1:32" x14ac:dyDescent="0.25">
      <c r="A7" s="76">
        <v>6</v>
      </c>
      <c r="B7" s="111" t="s">
        <v>237</v>
      </c>
      <c r="C7" s="77">
        <f>Weighting!H45</f>
        <v>0</v>
      </c>
      <c r="X7" t="s">
        <v>249</v>
      </c>
      <c r="Y7">
        <f>Weighting!D50</f>
        <v>0</v>
      </c>
    </row>
    <row r="8" spans="1:32" x14ac:dyDescent="0.25">
      <c r="A8" s="76">
        <v>7</v>
      </c>
      <c r="B8" s="111" t="s">
        <v>237</v>
      </c>
      <c r="C8" s="77">
        <f>Weighting!H52</f>
        <v>0</v>
      </c>
      <c r="X8" t="s">
        <v>250</v>
      </c>
      <c r="Y8">
        <f>Weighting!D57</f>
        <v>0</v>
      </c>
    </row>
    <row r="9" spans="1:32" x14ac:dyDescent="0.25">
      <c r="A9" s="76">
        <v>8</v>
      </c>
      <c r="B9" s="111" t="s">
        <v>237</v>
      </c>
      <c r="C9" s="77">
        <f>Weighting!H59</f>
        <v>0</v>
      </c>
      <c r="X9" t="s">
        <v>251</v>
      </c>
      <c r="Y9">
        <f>Weighting!D64</f>
        <v>0</v>
      </c>
    </row>
    <row r="10" spans="1:32" x14ac:dyDescent="0.25">
      <c r="A10" s="76">
        <v>9</v>
      </c>
      <c r="B10" s="111" t="s">
        <v>237</v>
      </c>
      <c r="C10" s="77">
        <f>Weighting!H66</f>
        <v>0</v>
      </c>
      <c r="X10" t="s">
        <v>252</v>
      </c>
      <c r="Y10">
        <f>Weighting!D71</f>
        <v>0</v>
      </c>
    </row>
    <row r="11" spans="1:32" x14ac:dyDescent="0.25">
      <c r="A11" s="76">
        <v>10</v>
      </c>
      <c r="B11" s="111" t="s">
        <v>237</v>
      </c>
      <c r="C11" s="77">
        <f>Weighting!H73</f>
        <v>0</v>
      </c>
      <c r="X11" t="s">
        <v>253</v>
      </c>
      <c r="Y11">
        <f>Weighting!D78</f>
        <v>0</v>
      </c>
    </row>
    <row r="12" spans="1:32" x14ac:dyDescent="0.25">
      <c r="A12" s="76">
        <v>1</v>
      </c>
      <c r="B12" s="76" t="s">
        <v>254</v>
      </c>
      <c r="C12" s="77">
        <f>Weighting!J10</f>
        <v>0</v>
      </c>
      <c r="X12" t="s">
        <v>255</v>
      </c>
      <c r="Y12">
        <f>Weighting!D85</f>
        <v>0</v>
      </c>
    </row>
    <row r="13" spans="1:32" x14ac:dyDescent="0.25">
      <c r="A13" s="76">
        <v>2</v>
      </c>
      <c r="B13" s="76" t="s">
        <v>254</v>
      </c>
      <c r="C13" s="77">
        <f>Weighting!J17</f>
        <v>0</v>
      </c>
      <c r="X13" t="s">
        <v>256</v>
      </c>
      <c r="Y13">
        <f>Weighting!D92</f>
        <v>0</v>
      </c>
    </row>
    <row r="14" spans="1:32" x14ac:dyDescent="0.25">
      <c r="A14" s="76">
        <v>3</v>
      </c>
      <c r="B14" s="76" t="s">
        <v>254</v>
      </c>
      <c r="C14" s="77">
        <f>Weighting!J24</f>
        <v>0</v>
      </c>
      <c r="X14" t="s">
        <v>257</v>
      </c>
      <c r="Y14">
        <f>Weighting!D99</f>
        <v>0</v>
      </c>
    </row>
    <row r="15" spans="1:32" x14ac:dyDescent="0.25">
      <c r="A15" s="76">
        <v>4</v>
      </c>
      <c r="B15" s="76" t="s">
        <v>254</v>
      </c>
      <c r="C15" s="77">
        <f>Weighting!J31</f>
        <v>0</v>
      </c>
      <c r="X15" t="s">
        <v>258</v>
      </c>
      <c r="Y15">
        <f>Weighting!D106</f>
        <v>0</v>
      </c>
    </row>
    <row r="16" spans="1:32" x14ac:dyDescent="0.25">
      <c r="A16" s="76">
        <v>5</v>
      </c>
      <c r="B16" s="76" t="s">
        <v>254</v>
      </c>
      <c r="C16" s="77">
        <f>Weighting!J38</f>
        <v>0</v>
      </c>
    </row>
    <row r="17" spans="1:8" x14ac:dyDescent="0.25">
      <c r="A17" s="76">
        <v>6</v>
      </c>
      <c r="B17" s="76" t="s">
        <v>254</v>
      </c>
      <c r="C17" s="77">
        <f>Weighting!J45</f>
        <v>0</v>
      </c>
    </row>
    <row r="18" spans="1:8" x14ac:dyDescent="0.25">
      <c r="A18" s="76">
        <v>7</v>
      </c>
      <c r="B18" s="76" t="s">
        <v>254</v>
      </c>
      <c r="C18" s="77">
        <f>Weighting!J52</f>
        <v>0</v>
      </c>
    </row>
    <row r="19" spans="1:8" x14ac:dyDescent="0.25">
      <c r="A19" s="76">
        <v>8</v>
      </c>
      <c r="B19" s="76" t="s">
        <v>254</v>
      </c>
      <c r="C19" s="77">
        <f>Weighting!J59</f>
        <v>0</v>
      </c>
    </row>
    <row r="20" spans="1:8" x14ac:dyDescent="0.25">
      <c r="A20" s="76">
        <v>9</v>
      </c>
      <c r="B20" s="76" t="s">
        <v>254</v>
      </c>
      <c r="C20" s="77">
        <f>Weighting!J66</f>
        <v>0</v>
      </c>
    </row>
    <row r="21" spans="1:8" x14ac:dyDescent="0.25">
      <c r="A21" s="76">
        <v>10</v>
      </c>
      <c r="B21" s="76" t="s">
        <v>254</v>
      </c>
      <c r="C21" s="77">
        <f>Weighting!J73</f>
        <v>0</v>
      </c>
    </row>
    <row r="22" spans="1:8" x14ac:dyDescent="0.25">
      <c r="A22" s="76">
        <v>11</v>
      </c>
      <c r="B22" s="76" t="s">
        <v>254</v>
      </c>
      <c r="C22" s="77">
        <f>Weighting!J80</f>
        <v>0</v>
      </c>
    </row>
    <row r="23" spans="1:8" x14ac:dyDescent="0.25">
      <c r="A23" s="76">
        <v>12</v>
      </c>
      <c r="B23" s="76" t="s">
        <v>254</v>
      </c>
      <c r="C23" s="77">
        <f>Weighting!J87</f>
        <v>0</v>
      </c>
    </row>
    <row r="24" spans="1:8" x14ac:dyDescent="0.25">
      <c r="A24" s="76">
        <v>13</v>
      </c>
      <c r="B24" s="76" t="s">
        <v>254</v>
      </c>
      <c r="C24" s="77">
        <f>Weighting!J94</f>
        <v>0</v>
      </c>
    </row>
    <row r="25" spans="1:8" x14ac:dyDescent="0.25">
      <c r="A25" s="76">
        <v>14</v>
      </c>
      <c r="B25" s="76" t="s">
        <v>254</v>
      </c>
      <c r="C25" s="77" t="str">
        <f>Weighting!J101</f>
        <v>Tejas Lee</v>
      </c>
      <c r="H25" s="72"/>
    </row>
    <row r="26" spans="1:8" s="72" customFormat="1" ht="30" x14ac:dyDescent="0.25">
      <c r="A26" s="76">
        <v>15</v>
      </c>
      <c r="B26" s="76" t="s">
        <v>254</v>
      </c>
      <c r="C26" s="77">
        <f>Weighting!J108</f>
        <v>0</v>
      </c>
      <c r="F26" s="110" t="s">
        <v>259</v>
      </c>
    </row>
    <row r="27" spans="1:8" x14ac:dyDescent="0.25">
      <c r="E27" s="72"/>
      <c r="F27" s="20" t="s">
        <v>260</v>
      </c>
      <c r="H27" s="72"/>
    </row>
    <row r="28" spans="1:8" x14ac:dyDescent="0.25">
      <c r="E28" s="72"/>
      <c r="F28" s="20" t="s">
        <v>135</v>
      </c>
      <c r="H28" s="72"/>
    </row>
    <row r="29" spans="1:8" x14ac:dyDescent="0.25">
      <c r="E29" s="72"/>
      <c r="F29" s="20" t="s">
        <v>232</v>
      </c>
      <c r="H29" s="72"/>
    </row>
    <row r="30" spans="1:8" x14ac:dyDescent="0.25">
      <c r="E30" s="72"/>
      <c r="F30" s="20" t="s">
        <v>140</v>
      </c>
      <c r="H30" s="72"/>
    </row>
    <row r="31" spans="1:8" x14ac:dyDescent="0.25">
      <c r="E31" s="72"/>
      <c r="F31" s="20" t="s">
        <v>141</v>
      </c>
      <c r="H31" s="72"/>
    </row>
    <row r="32" spans="1:8" x14ac:dyDescent="0.25">
      <c r="E32" s="72"/>
      <c r="F32" s="20" t="s">
        <v>123</v>
      </c>
      <c r="H32" s="72"/>
    </row>
    <row r="33" spans="5:8" x14ac:dyDescent="0.25">
      <c r="E33" s="72"/>
      <c r="F33" s="20" t="s">
        <v>143</v>
      </c>
      <c r="H33" s="72"/>
    </row>
    <row r="34" spans="5:8" x14ac:dyDescent="0.25">
      <c r="E34" s="72"/>
      <c r="F34" s="20" t="s">
        <v>144</v>
      </c>
      <c r="H34" s="72"/>
    </row>
    <row r="35" spans="5:8" x14ac:dyDescent="0.25">
      <c r="E35" s="72"/>
      <c r="F35" s="20" t="s">
        <v>233</v>
      </c>
      <c r="H35" s="72"/>
    </row>
    <row r="36" spans="5:8" x14ac:dyDescent="0.25">
      <c r="E36" s="72"/>
      <c r="F36" s="20" t="s">
        <v>229</v>
      </c>
      <c r="H36" s="72"/>
    </row>
    <row r="37" spans="5:8" x14ac:dyDescent="0.25">
      <c r="E37" s="72"/>
      <c r="F37" s="20" t="s">
        <v>230</v>
      </c>
      <c r="H37" s="72"/>
    </row>
    <row r="38" spans="5:8" x14ac:dyDescent="0.25">
      <c r="E38" s="72"/>
      <c r="F38" s="20" t="s">
        <v>231</v>
      </c>
      <c r="H38" s="72"/>
    </row>
    <row r="39" spans="5:8" x14ac:dyDescent="0.25">
      <c r="E39" s="72"/>
      <c r="F39" s="20" t="s">
        <v>147</v>
      </c>
      <c r="H39" s="72"/>
    </row>
    <row r="40" spans="5:8" x14ac:dyDescent="0.25">
      <c r="E40" s="72"/>
      <c r="F40" s="20" t="s">
        <v>240</v>
      </c>
      <c r="H40" s="72"/>
    </row>
    <row r="41" spans="5:8" x14ac:dyDescent="0.25">
      <c r="E41" s="72"/>
      <c r="F41" s="20" t="s">
        <v>241</v>
      </c>
      <c r="H41" s="72"/>
    </row>
    <row r="42" spans="5:8" x14ac:dyDescent="0.25">
      <c r="E42" s="72"/>
      <c r="F42" s="20" t="s">
        <v>234</v>
      </c>
      <c r="H42" s="72"/>
    </row>
    <row r="43" spans="5:8" x14ac:dyDescent="0.25">
      <c r="E43" s="72"/>
      <c r="F43" s="20" t="s">
        <v>242</v>
      </c>
      <c r="H43" s="72"/>
    </row>
    <row r="44" spans="5:8" x14ac:dyDescent="0.25">
      <c r="E44" s="72"/>
      <c r="F44" s="20" t="s">
        <v>243</v>
      </c>
      <c r="H44" s="72"/>
    </row>
    <row r="45" spans="5:8" x14ac:dyDescent="0.25">
      <c r="E45" s="72"/>
      <c r="F45" s="20" t="s">
        <v>244</v>
      </c>
      <c r="H45" s="72"/>
    </row>
    <row r="46" spans="5:8" x14ac:dyDescent="0.25">
      <c r="E46" s="72"/>
      <c r="F46" s="20" t="s">
        <v>245</v>
      </c>
      <c r="H46" s="72"/>
    </row>
    <row r="47" spans="5:8" x14ac:dyDescent="0.25">
      <c r="E47" s="72"/>
    </row>
  </sheetData>
  <phoneticPr fontId="39" type="noConversion"/>
  <pageMargins left="0.7" right="0.7" top="0.75" bottom="0.75" header="0.3" footer="0.3"/>
  <pageSetup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AD466-6C1C-4195-866A-234A90EA1E68}">
  <sheetPr codeName="Sheet11"/>
  <dimension ref="A1:AF2"/>
  <sheetViews>
    <sheetView workbookViewId="0">
      <selection activeCell="B6" sqref="B6"/>
    </sheetView>
  </sheetViews>
  <sheetFormatPr defaultColWidth="8.85546875" defaultRowHeight="15" x14ac:dyDescent="0.25"/>
  <cols>
    <col min="1" max="1" width="13.85546875" customWidth="1"/>
    <col min="4" max="4" width="16.5703125" customWidth="1"/>
    <col min="6" max="33" width="15.42578125" customWidth="1"/>
  </cols>
  <sheetData>
    <row r="1" spans="1:32" s="86" customFormat="1" ht="40.5" customHeight="1" x14ac:dyDescent="0.25">
      <c r="A1" s="84" t="s">
        <v>124</v>
      </c>
      <c r="B1" s="84" t="s">
        <v>125</v>
      </c>
      <c r="C1" s="84" t="s">
        <v>126</v>
      </c>
      <c r="D1" s="84" t="s">
        <v>127</v>
      </c>
      <c r="E1" s="84" t="s">
        <v>128</v>
      </c>
      <c r="F1" s="85" t="s">
        <v>261</v>
      </c>
      <c r="G1" s="85" t="s">
        <v>262</v>
      </c>
      <c r="H1" s="85" t="s">
        <v>263</v>
      </c>
      <c r="I1" s="85" t="s">
        <v>264</v>
      </c>
      <c r="J1" s="85" t="s">
        <v>265</v>
      </c>
      <c r="K1" s="85" t="s">
        <v>266</v>
      </c>
      <c r="L1" s="85" t="s">
        <v>267</v>
      </c>
      <c r="M1" s="85" t="s">
        <v>268</v>
      </c>
      <c r="N1" s="85" t="s">
        <v>269</v>
      </c>
      <c r="O1" s="85" t="s">
        <v>270</v>
      </c>
      <c r="P1" s="85" t="s">
        <v>271</v>
      </c>
      <c r="Q1" s="85" t="s">
        <v>272</v>
      </c>
      <c r="R1" s="85" t="s">
        <v>273</v>
      </c>
      <c r="S1" s="85" t="s">
        <v>274</v>
      </c>
      <c r="T1" s="85" t="s">
        <v>275</v>
      </c>
      <c r="U1" s="85" t="s">
        <v>276</v>
      </c>
      <c r="V1" s="85" t="s">
        <v>277</v>
      </c>
      <c r="W1" s="85" t="s">
        <v>278</v>
      </c>
      <c r="X1" s="85" t="s">
        <v>279</v>
      </c>
      <c r="Y1" s="85" t="s">
        <v>280</v>
      </c>
      <c r="Z1" s="85" t="s">
        <v>281</v>
      </c>
      <c r="AA1" s="85" t="s">
        <v>282</v>
      </c>
      <c r="AB1" s="85" t="s">
        <v>283</v>
      </c>
      <c r="AC1" s="85" t="s">
        <v>284</v>
      </c>
      <c r="AD1" s="85" t="s">
        <v>285</v>
      </c>
      <c r="AE1" s="85" t="s">
        <v>286</v>
      </c>
      <c r="AF1" s="85" t="s">
        <v>287</v>
      </c>
    </row>
    <row r="2" spans="1:32" ht="32.450000000000003" customHeight="1" x14ac:dyDescent="0.25">
      <c r="A2" s="74">
        <f>'District Info'!D6</f>
        <v>0</v>
      </c>
      <c r="B2" s="74" t="str">
        <f>RIGHT(A2,8)</f>
        <v>0</v>
      </c>
      <c r="C2" s="74" t="str">
        <f>SUBSTITUTE(B2,"(", "")</f>
        <v>0</v>
      </c>
      <c r="D2" s="74" t="e">
        <f>LEFT(A2, LEN(A2)-8)</f>
        <v>#VALUE!</v>
      </c>
      <c r="E2" s="74" t="str">
        <f>SUBSTITUTE(C2,")", "")</f>
        <v>0</v>
      </c>
      <c r="F2" s="8">
        <f>'District Info'!C40</f>
        <v>0</v>
      </c>
      <c r="G2" s="8">
        <f>'District Info'!D40</f>
        <v>0</v>
      </c>
      <c r="H2" s="8">
        <f>'District Info'!E40</f>
        <v>0</v>
      </c>
      <c r="I2" s="8">
        <f>'District Info'!C41</f>
        <v>0</v>
      </c>
      <c r="J2" s="8">
        <f>'District Info'!D41</f>
        <v>0</v>
      </c>
      <c r="K2" s="8">
        <f>'District Info'!E41</f>
        <v>0</v>
      </c>
      <c r="L2" s="8">
        <f>'District Info'!C42</f>
        <v>0</v>
      </c>
      <c r="M2" s="8">
        <f>'District Info'!D42</f>
        <v>0</v>
      </c>
      <c r="N2" s="8">
        <f>'District Info'!E42</f>
        <v>0</v>
      </c>
      <c r="O2" s="8">
        <f>'District Info'!C43</f>
        <v>0</v>
      </c>
      <c r="P2" s="8">
        <f>'District Info'!D43</f>
        <v>0</v>
      </c>
      <c r="Q2" s="8">
        <f>'District Info'!E43</f>
        <v>0</v>
      </c>
      <c r="R2" s="8">
        <f>'District Info'!C44</f>
        <v>0</v>
      </c>
      <c r="S2" s="8">
        <f>'District Info'!D44</f>
        <v>0</v>
      </c>
      <c r="T2" s="8">
        <f>'District Info'!E44</f>
        <v>0</v>
      </c>
      <c r="U2" s="8">
        <f>'District Info'!C45</f>
        <v>0</v>
      </c>
      <c r="V2" s="8">
        <f>'District Info'!D45</f>
        <v>0</v>
      </c>
      <c r="W2" s="8">
        <f>'District Info'!E45</f>
        <v>0</v>
      </c>
      <c r="X2" s="8">
        <f>'District Info'!C46</f>
        <v>0</v>
      </c>
      <c r="Y2" s="8">
        <f>'District Info'!D46</f>
        <v>0</v>
      </c>
      <c r="Z2" s="8">
        <f>'District Info'!E46</f>
        <v>0</v>
      </c>
      <c r="AA2" s="8">
        <f>'District Info'!C47</f>
        <v>0</v>
      </c>
      <c r="AB2" s="8">
        <f>'District Info'!D47</f>
        <v>0</v>
      </c>
      <c r="AC2" s="8">
        <f>'District Info'!E47</f>
        <v>0</v>
      </c>
      <c r="AD2" s="8">
        <f>'District Info'!C48</f>
        <v>0</v>
      </c>
      <c r="AE2" s="8">
        <f>'District Info'!D48</f>
        <v>0</v>
      </c>
      <c r="AF2" s="8">
        <f>'District Info'!E48</f>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31888-2215-4AA3-AEC6-5499EC01AA6F}">
  <sheetPr codeName="Sheet12"/>
  <dimension ref="A1:EV2"/>
  <sheetViews>
    <sheetView topLeftCell="EO1" workbookViewId="0">
      <selection activeCell="ER2" sqref="ER2"/>
    </sheetView>
  </sheetViews>
  <sheetFormatPr defaultColWidth="22.140625" defaultRowHeight="15" x14ac:dyDescent="0.25"/>
  <cols>
    <col min="1" max="1" width="7" bestFit="1" customWidth="1"/>
    <col min="2" max="2" width="12.5703125" bestFit="1" customWidth="1"/>
    <col min="3" max="3" width="8.140625" bestFit="1" customWidth="1"/>
    <col min="4" max="4" width="15.5703125" bestFit="1" customWidth="1"/>
    <col min="5" max="5" width="6.5703125" bestFit="1" customWidth="1"/>
    <col min="6" max="6" width="11.140625" bestFit="1" customWidth="1"/>
    <col min="7" max="8" width="6.85546875" bestFit="1" customWidth="1"/>
    <col min="9" max="9" width="15.42578125" bestFit="1" customWidth="1"/>
    <col min="10" max="10" width="16.85546875" bestFit="1" customWidth="1"/>
    <col min="11" max="11" width="23" bestFit="1" customWidth="1"/>
    <col min="12" max="12" width="17.5703125" bestFit="1" customWidth="1"/>
    <col min="13" max="13" width="23.140625" bestFit="1" customWidth="1"/>
    <col min="14" max="14" width="18.42578125" bestFit="1" customWidth="1"/>
    <col min="15" max="15" width="28.42578125" bestFit="1" customWidth="1"/>
    <col min="16" max="16" width="33" bestFit="1" customWidth="1"/>
    <col min="17" max="17" width="12.5703125" bestFit="1" customWidth="1"/>
    <col min="18" max="18" width="8.42578125" bestFit="1" customWidth="1"/>
    <col min="19" max="19" width="15.5703125" bestFit="1" customWidth="1"/>
    <col min="20" max="20" width="6.5703125" bestFit="1" customWidth="1"/>
    <col min="21" max="21" width="11.140625" bestFit="1" customWidth="1"/>
    <col min="22" max="23" width="6.85546875" bestFit="1" customWidth="1"/>
    <col min="24" max="24" width="11.140625" bestFit="1" customWidth="1"/>
    <col min="25" max="25" width="27.85546875" bestFit="1" customWidth="1"/>
    <col min="26" max="26" width="12.140625" bestFit="1" customWidth="1"/>
    <col min="27" max="27" width="17.5703125" bestFit="1" customWidth="1"/>
    <col min="28" max="28" width="23.140625" bestFit="1" customWidth="1"/>
    <col min="29" max="29" width="18.42578125" bestFit="1" customWidth="1"/>
    <col min="30" max="30" width="28.42578125" bestFit="1" customWidth="1"/>
    <col min="31" max="31" width="33" bestFit="1" customWidth="1"/>
    <col min="32" max="32" width="12.5703125" bestFit="1" customWidth="1"/>
    <col min="33" max="33" width="9.85546875" bestFit="1" customWidth="1"/>
    <col min="34" max="34" width="15.5703125" bestFit="1" customWidth="1"/>
    <col min="35" max="35" width="6.5703125" bestFit="1" customWidth="1"/>
    <col min="36" max="36" width="11.140625" bestFit="1" customWidth="1"/>
    <col min="37" max="38" width="6.85546875" bestFit="1" customWidth="1"/>
    <col min="39" max="39" width="11.140625" bestFit="1" customWidth="1"/>
    <col min="40" max="40" width="36.140625" bestFit="1" customWidth="1"/>
    <col min="41" max="41" width="12.140625" bestFit="1" customWidth="1"/>
    <col min="42" max="42" width="17.5703125" bestFit="1" customWidth="1"/>
    <col min="43" max="43" width="23.140625" bestFit="1" customWidth="1"/>
    <col min="44" max="44" width="18.42578125" bestFit="1" customWidth="1"/>
    <col min="45" max="45" width="28.42578125" bestFit="1" customWidth="1"/>
    <col min="46" max="46" width="33" bestFit="1" customWidth="1"/>
    <col min="47" max="47" width="12.5703125" bestFit="1" customWidth="1"/>
    <col min="48" max="48" width="8.85546875" bestFit="1" customWidth="1"/>
    <col min="49" max="49" width="15.5703125" bestFit="1" customWidth="1"/>
    <col min="50" max="50" width="6.5703125" bestFit="1" customWidth="1"/>
    <col min="51" max="51" width="11.140625" bestFit="1" customWidth="1"/>
    <col min="52" max="53" width="6.85546875" bestFit="1" customWidth="1"/>
    <col min="54" max="54" width="11.140625" bestFit="1" customWidth="1"/>
    <col min="55" max="55" width="27.85546875" bestFit="1" customWidth="1"/>
    <col min="56" max="56" width="12.140625" bestFit="1" customWidth="1"/>
    <col min="57" max="57" width="17.5703125" bestFit="1" customWidth="1"/>
    <col min="58" max="58" width="23.140625" bestFit="1" customWidth="1"/>
    <col min="59" max="59" width="18.42578125" bestFit="1" customWidth="1"/>
    <col min="60" max="60" width="28.42578125" bestFit="1" customWidth="1"/>
    <col min="61" max="61" width="33" bestFit="1" customWidth="1"/>
    <col min="62" max="62" width="12.5703125" bestFit="1" customWidth="1"/>
    <col min="63" max="63" width="26.42578125" bestFit="1" customWidth="1"/>
    <col min="64" max="64" width="15.5703125" bestFit="1" customWidth="1"/>
    <col min="65" max="65" width="6.5703125" bestFit="1" customWidth="1"/>
    <col min="66" max="66" width="11.140625" bestFit="1" customWidth="1"/>
    <col min="67" max="68" width="6.85546875" bestFit="1" customWidth="1"/>
    <col min="69" max="69" width="11.140625" bestFit="1" customWidth="1"/>
    <col min="70" max="70" width="27.85546875" bestFit="1" customWidth="1"/>
    <col min="71" max="71" width="12.140625" bestFit="1" customWidth="1"/>
    <col min="72" max="72" width="17.5703125" bestFit="1" customWidth="1"/>
    <col min="73" max="73" width="23.140625" bestFit="1" customWidth="1"/>
    <col min="74" max="74" width="18.42578125" bestFit="1" customWidth="1"/>
    <col min="75" max="75" width="28.42578125" bestFit="1" customWidth="1"/>
    <col min="76" max="76" width="33" bestFit="1" customWidth="1"/>
    <col min="77" max="77" width="12.5703125" bestFit="1" customWidth="1"/>
    <col min="78" max="78" width="8.140625" bestFit="1" customWidth="1"/>
    <col min="79" max="79" width="15.5703125" bestFit="1" customWidth="1"/>
    <col min="80" max="80" width="6.5703125" bestFit="1" customWidth="1"/>
    <col min="81" max="81" width="11.140625" bestFit="1" customWidth="1"/>
    <col min="82" max="83" width="6.85546875" bestFit="1" customWidth="1"/>
    <col min="84" max="84" width="11.140625" bestFit="1" customWidth="1"/>
    <col min="85" max="85" width="37" bestFit="1" customWidth="1"/>
    <col min="86" max="86" width="12.140625" bestFit="1" customWidth="1"/>
    <col min="87" max="87" width="17.5703125" bestFit="1" customWidth="1"/>
    <col min="88" max="88" width="23.140625" bestFit="1" customWidth="1"/>
    <col min="89" max="89" width="18.42578125" bestFit="1" customWidth="1"/>
    <col min="90" max="90" width="28.42578125" bestFit="1" customWidth="1"/>
    <col min="91" max="91" width="33" bestFit="1" customWidth="1"/>
    <col min="92" max="92" width="12.5703125" bestFit="1" customWidth="1"/>
    <col min="93" max="93" width="8.42578125" bestFit="1" customWidth="1"/>
    <col min="94" max="94" width="15.5703125" bestFit="1" customWidth="1"/>
    <col min="95" max="95" width="6.5703125" bestFit="1" customWidth="1"/>
    <col min="96" max="96" width="11.140625" bestFit="1" customWidth="1"/>
    <col min="97" max="98" width="6.85546875" bestFit="1" customWidth="1"/>
    <col min="99" max="99" width="11.140625" bestFit="1" customWidth="1"/>
    <col min="100" max="100" width="44.5703125" bestFit="1" customWidth="1"/>
    <col min="101" max="101" width="12.140625" bestFit="1" customWidth="1"/>
    <col min="102" max="102" width="17.5703125" bestFit="1" customWidth="1"/>
    <col min="103" max="103" width="23.140625" bestFit="1" customWidth="1"/>
    <col min="104" max="104" width="18.42578125" bestFit="1" customWidth="1"/>
    <col min="105" max="105" width="28.42578125" bestFit="1" customWidth="1"/>
    <col min="106" max="106" width="33" bestFit="1" customWidth="1"/>
    <col min="107" max="107" width="12.5703125" bestFit="1" customWidth="1"/>
    <col min="108" max="108" width="9.85546875" bestFit="1" customWidth="1"/>
    <col min="109" max="109" width="15.5703125" bestFit="1" customWidth="1"/>
    <col min="110" max="110" width="6.5703125" bestFit="1" customWidth="1"/>
    <col min="111" max="111" width="11.140625" bestFit="1" customWidth="1"/>
    <col min="112" max="113" width="6.85546875" bestFit="1" customWidth="1"/>
    <col min="114" max="114" width="11.140625" bestFit="1" customWidth="1"/>
    <col min="115" max="115" width="43.140625" bestFit="1" customWidth="1"/>
    <col min="116" max="116" width="12.140625" bestFit="1" customWidth="1"/>
    <col min="117" max="117" width="17.5703125" bestFit="1" customWidth="1"/>
    <col min="118" max="118" width="23.140625" bestFit="1" customWidth="1"/>
    <col min="119" max="119" width="18.42578125" bestFit="1" customWidth="1"/>
    <col min="120" max="120" width="28.42578125" bestFit="1" customWidth="1"/>
    <col min="121" max="121" width="33" bestFit="1" customWidth="1"/>
    <col min="122" max="122" width="12.5703125" bestFit="1" customWidth="1"/>
    <col min="123" max="123" width="8.85546875" bestFit="1" customWidth="1"/>
    <col min="124" max="124" width="15.5703125" bestFit="1" customWidth="1"/>
    <col min="125" max="125" width="6.5703125" bestFit="1" customWidth="1"/>
    <col min="126" max="126" width="11.140625" bestFit="1" customWidth="1"/>
    <col min="127" max="128" width="6.85546875" bestFit="1" customWidth="1"/>
    <col min="129" max="129" width="32.140625" bestFit="1" customWidth="1"/>
    <col min="130" max="130" width="16.85546875" bestFit="1" customWidth="1"/>
    <col min="131" max="131" width="32.140625" bestFit="1" customWidth="1"/>
    <col min="132" max="132" width="17.5703125" bestFit="1" customWidth="1"/>
    <col min="133" max="133" width="23.140625" bestFit="1" customWidth="1"/>
    <col min="134" max="134" width="18.42578125" bestFit="1" customWidth="1"/>
    <col min="135" max="135" width="28.42578125" bestFit="1" customWidth="1"/>
    <col min="136" max="136" width="33" bestFit="1" customWidth="1"/>
    <col min="137" max="137" width="13.85546875" bestFit="1" customWidth="1"/>
    <col min="138" max="138" width="26.42578125" bestFit="1" customWidth="1"/>
    <col min="139" max="139" width="16.5703125" bestFit="1" customWidth="1"/>
    <col min="140" max="140" width="7.5703125" bestFit="1" customWidth="1"/>
    <col min="141" max="141" width="12.140625" bestFit="1" customWidth="1"/>
    <col min="142" max="143" width="7.85546875" bestFit="1" customWidth="1"/>
    <col min="144" max="144" width="26.140625" bestFit="1" customWidth="1"/>
    <col min="145" max="145" width="36.140625" bestFit="1" customWidth="1"/>
    <col min="146" max="146" width="26.140625" bestFit="1" customWidth="1"/>
    <col min="147" max="147" width="18.5703125" bestFit="1" customWidth="1"/>
    <col min="148" max="148" width="24.140625" bestFit="1" customWidth="1"/>
    <col min="149" max="149" width="19.42578125" bestFit="1" customWidth="1"/>
    <col min="150" max="150" width="29.42578125" bestFit="1" customWidth="1"/>
    <col min="151" max="151" width="34.140625" bestFit="1" customWidth="1"/>
  </cols>
  <sheetData>
    <row r="1" spans="1:152" x14ac:dyDescent="0.25">
      <c r="A1" t="s">
        <v>128</v>
      </c>
      <c r="B1" t="s">
        <v>288</v>
      </c>
      <c r="C1" t="s">
        <v>289</v>
      </c>
      <c r="D1" t="s">
        <v>290</v>
      </c>
      <c r="E1" t="s">
        <v>291</v>
      </c>
      <c r="F1" t="s">
        <v>292</v>
      </c>
      <c r="G1" t="s">
        <v>293</v>
      </c>
      <c r="H1" t="s">
        <v>294</v>
      </c>
      <c r="I1" t="s">
        <v>295</v>
      </c>
      <c r="J1" t="s">
        <v>296</v>
      </c>
      <c r="K1" t="s">
        <v>297</v>
      </c>
      <c r="L1" t="s">
        <v>298</v>
      </c>
      <c r="M1" t="s">
        <v>299</v>
      </c>
      <c r="N1" t="s">
        <v>300</v>
      </c>
      <c r="O1" t="s">
        <v>301</v>
      </c>
      <c r="P1" t="s">
        <v>302</v>
      </c>
      <c r="Q1" t="s">
        <v>303</v>
      </c>
      <c r="R1" t="s">
        <v>304</v>
      </c>
      <c r="S1" t="s">
        <v>305</v>
      </c>
      <c r="T1" t="s">
        <v>306</v>
      </c>
      <c r="U1" t="s">
        <v>307</v>
      </c>
      <c r="V1" t="s">
        <v>308</v>
      </c>
      <c r="W1" t="s">
        <v>309</v>
      </c>
      <c r="X1" t="s">
        <v>310</v>
      </c>
      <c r="Y1" t="s">
        <v>311</v>
      </c>
      <c r="Z1" t="s">
        <v>312</v>
      </c>
      <c r="AA1" t="s">
        <v>313</v>
      </c>
      <c r="AB1" t="s">
        <v>314</v>
      </c>
      <c r="AC1" t="s">
        <v>315</v>
      </c>
      <c r="AD1" t="s">
        <v>316</v>
      </c>
      <c r="AE1" t="s">
        <v>317</v>
      </c>
      <c r="AF1" t="s">
        <v>318</v>
      </c>
      <c r="AG1" t="s">
        <v>319</v>
      </c>
      <c r="AH1" t="s">
        <v>320</v>
      </c>
      <c r="AI1" t="s">
        <v>321</v>
      </c>
      <c r="AJ1" t="s">
        <v>322</v>
      </c>
      <c r="AK1" t="s">
        <v>323</v>
      </c>
      <c r="AL1" t="s">
        <v>324</v>
      </c>
      <c r="AM1" t="s">
        <v>325</v>
      </c>
      <c r="AN1" t="s">
        <v>326</v>
      </c>
      <c r="AO1" t="s">
        <v>327</v>
      </c>
      <c r="AP1" t="s">
        <v>328</v>
      </c>
      <c r="AQ1" t="s">
        <v>329</v>
      </c>
      <c r="AR1" t="s">
        <v>330</v>
      </c>
      <c r="AS1" t="s">
        <v>331</v>
      </c>
      <c r="AT1" t="s">
        <v>332</v>
      </c>
      <c r="AU1" t="s">
        <v>333</v>
      </c>
      <c r="AV1" t="s">
        <v>334</v>
      </c>
      <c r="AW1" t="s">
        <v>335</v>
      </c>
      <c r="AX1" t="s">
        <v>336</v>
      </c>
      <c r="AY1" t="s">
        <v>337</v>
      </c>
      <c r="AZ1" t="s">
        <v>338</v>
      </c>
      <c r="BA1" t="s">
        <v>339</v>
      </c>
      <c r="BB1" t="s">
        <v>340</v>
      </c>
      <c r="BC1" t="s">
        <v>341</v>
      </c>
      <c r="BD1" t="s">
        <v>342</v>
      </c>
      <c r="BE1" t="s">
        <v>343</v>
      </c>
      <c r="BF1" t="s">
        <v>344</v>
      </c>
      <c r="BG1" t="s">
        <v>345</v>
      </c>
      <c r="BH1" t="s">
        <v>346</v>
      </c>
      <c r="BI1" t="s">
        <v>347</v>
      </c>
      <c r="BJ1" t="s">
        <v>348</v>
      </c>
      <c r="BK1" t="s">
        <v>349</v>
      </c>
      <c r="BL1" t="s">
        <v>350</v>
      </c>
      <c r="BM1" t="s">
        <v>351</v>
      </c>
      <c r="BN1" t="s">
        <v>352</v>
      </c>
      <c r="BO1" t="s">
        <v>353</v>
      </c>
      <c r="BP1" t="s">
        <v>354</v>
      </c>
      <c r="BQ1" t="s">
        <v>355</v>
      </c>
      <c r="BR1" t="s">
        <v>356</v>
      </c>
      <c r="BS1" t="s">
        <v>357</v>
      </c>
      <c r="BT1" t="s">
        <v>358</v>
      </c>
      <c r="BU1" t="s">
        <v>359</v>
      </c>
      <c r="BV1" t="s">
        <v>360</v>
      </c>
      <c r="BW1" t="s">
        <v>361</v>
      </c>
      <c r="BX1" t="s">
        <v>362</v>
      </c>
      <c r="BY1" t="s">
        <v>363</v>
      </c>
      <c r="BZ1" t="s">
        <v>364</v>
      </c>
      <c r="CA1" t="s">
        <v>365</v>
      </c>
      <c r="CB1" t="s">
        <v>366</v>
      </c>
      <c r="CC1" t="s">
        <v>367</v>
      </c>
      <c r="CD1" t="s">
        <v>368</v>
      </c>
      <c r="CE1" t="s">
        <v>369</v>
      </c>
      <c r="CF1" t="s">
        <v>370</v>
      </c>
      <c r="CG1" t="s">
        <v>371</v>
      </c>
      <c r="CH1" t="s">
        <v>372</v>
      </c>
      <c r="CI1" t="s">
        <v>373</v>
      </c>
      <c r="CJ1" t="s">
        <v>374</v>
      </c>
      <c r="CK1" t="s">
        <v>375</v>
      </c>
      <c r="CL1" t="s">
        <v>376</v>
      </c>
      <c r="CM1" t="s">
        <v>377</v>
      </c>
      <c r="CN1" t="s">
        <v>378</v>
      </c>
      <c r="CO1" t="s">
        <v>379</v>
      </c>
      <c r="CP1" t="s">
        <v>380</v>
      </c>
      <c r="CQ1" t="s">
        <v>381</v>
      </c>
      <c r="CR1" t="s">
        <v>382</v>
      </c>
      <c r="CS1" t="s">
        <v>383</v>
      </c>
      <c r="CT1" t="s">
        <v>384</v>
      </c>
      <c r="CU1" t="s">
        <v>385</v>
      </c>
      <c r="CV1" t="s">
        <v>386</v>
      </c>
      <c r="CW1" t="s">
        <v>387</v>
      </c>
      <c r="CX1" t="s">
        <v>388</v>
      </c>
      <c r="CY1" t="s">
        <v>389</v>
      </c>
      <c r="CZ1" t="s">
        <v>390</v>
      </c>
      <c r="DA1" t="s">
        <v>391</v>
      </c>
      <c r="DB1" t="s">
        <v>392</v>
      </c>
      <c r="DC1" t="s">
        <v>393</v>
      </c>
      <c r="DD1" t="s">
        <v>394</v>
      </c>
      <c r="DE1" t="s">
        <v>395</v>
      </c>
      <c r="DF1" t="s">
        <v>396</v>
      </c>
      <c r="DG1" t="s">
        <v>397</v>
      </c>
      <c r="DH1" t="s">
        <v>398</v>
      </c>
      <c r="DI1" t="s">
        <v>399</v>
      </c>
      <c r="DJ1" t="s">
        <v>400</v>
      </c>
      <c r="DK1" t="s">
        <v>401</v>
      </c>
      <c r="DL1" t="s">
        <v>402</v>
      </c>
      <c r="DM1" t="s">
        <v>403</v>
      </c>
      <c r="DN1" t="s">
        <v>404</v>
      </c>
      <c r="DO1" t="s">
        <v>405</v>
      </c>
      <c r="DP1" t="s">
        <v>406</v>
      </c>
      <c r="DQ1" t="s">
        <v>407</v>
      </c>
      <c r="DR1" t="s">
        <v>408</v>
      </c>
      <c r="DS1" t="s">
        <v>409</v>
      </c>
      <c r="DT1" t="s">
        <v>410</v>
      </c>
      <c r="DU1" t="s">
        <v>411</v>
      </c>
      <c r="DV1" t="s">
        <v>412</v>
      </c>
      <c r="DW1" t="s">
        <v>413</v>
      </c>
      <c r="DX1" t="s">
        <v>414</v>
      </c>
      <c r="DY1" t="s">
        <v>415</v>
      </c>
      <c r="DZ1" t="s">
        <v>416</v>
      </c>
      <c r="EA1" t="s">
        <v>417</v>
      </c>
      <c r="EB1" t="s">
        <v>418</v>
      </c>
      <c r="EC1" t="s">
        <v>419</v>
      </c>
      <c r="ED1" t="s">
        <v>420</v>
      </c>
      <c r="EE1" t="s">
        <v>421</v>
      </c>
      <c r="EF1" t="s">
        <v>422</v>
      </c>
      <c r="EG1" t="s">
        <v>423</v>
      </c>
      <c r="EH1" t="s">
        <v>424</v>
      </c>
      <c r="EI1" t="s">
        <v>425</v>
      </c>
      <c r="EJ1" t="s">
        <v>426</v>
      </c>
      <c r="EK1" t="s">
        <v>427</v>
      </c>
      <c r="EL1" t="s">
        <v>428</v>
      </c>
      <c r="EM1" t="s">
        <v>429</v>
      </c>
      <c r="EN1" t="s">
        <v>430</v>
      </c>
      <c r="EO1" t="s">
        <v>431</v>
      </c>
      <c r="EP1" t="s">
        <v>432</v>
      </c>
      <c r="EQ1" t="s">
        <v>433</v>
      </c>
      <c r="ER1" t="s">
        <v>434</v>
      </c>
      <c r="ES1" t="s">
        <v>435</v>
      </c>
      <c r="ET1" t="s">
        <v>436</v>
      </c>
      <c r="EU1" t="s">
        <v>437</v>
      </c>
    </row>
    <row r="2" spans="1:152" x14ac:dyDescent="0.25">
      <c r="A2" t="str">
        <f>'Weighting Tab Tracker'!E2</f>
        <v>0</v>
      </c>
      <c r="B2" s="73">
        <f>'Weighting Tab Tracker'!T4</f>
        <v>0</v>
      </c>
      <c r="C2" s="73">
        <f>'Weighting Tab Tracker'!U4</f>
        <v>0</v>
      </c>
      <c r="D2" s="73">
        <f>'Weighting Tab Tracker'!V4</f>
        <v>0</v>
      </c>
      <c r="E2" s="73" t="str">
        <f>'Weighting Tab Tracker'!W4</f>
        <v/>
      </c>
      <c r="F2" s="73" t="str">
        <f>'Weighting Tab Tracker'!X4</f>
        <v/>
      </c>
      <c r="G2" s="73" t="str">
        <f>'Weighting Tab Tracker'!Y4</f>
        <v/>
      </c>
      <c r="H2" s="73" t="str">
        <f>'Weighting Tab Tracker'!Z4</f>
        <v/>
      </c>
      <c r="I2" s="73">
        <f>'Weighting Tab Tracker'!AA4</f>
        <v>0</v>
      </c>
      <c r="J2" s="73">
        <f>'Weighting Tab Tracker'!AB4</f>
        <v>0</v>
      </c>
      <c r="K2" s="73">
        <f>'Weighting Tab Tracker'!AC4</f>
        <v>0</v>
      </c>
      <c r="L2" s="73">
        <f>'Weighting Tab Tracker'!AD4</f>
        <v>0</v>
      </c>
      <c r="M2" s="73">
        <f>'Weighting Tab Tracker'!AE4</f>
        <v>0</v>
      </c>
      <c r="N2" s="73">
        <f>'Weighting Tab Tracker'!AF4</f>
        <v>0</v>
      </c>
      <c r="O2" s="73" t="str">
        <f>'Weighting Tab Tracker'!AG4</f>
        <v/>
      </c>
      <c r="P2" s="73" t="str">
        <f>'Weighting Tab Tracker'!AH4</f>
        <v/>
      </c>
      <c r="Q2" s="73">
        <f>'Weighting Tab Tracker'!AI4</f>
        <v>0</v>
      </c>
      <c r="R2" s="73">
        <f>'Weighting Tab Tracker'!AJ4</f>
        <v>0</v>
      </c>
      <c r="S2" s="73">
        <f>'Weighting Tab Tracker'!AK4</f>
        <v>0</v>
      </c>
      <c r="T2" s="73" t="str">
        <f>'Weighting Tab Tracker'!AL4</f>
        <v/>
      </c>
      <c r="U2" s="73" t="str">
        <f>'Weighting Tab Tracker'!AM4</f>
        <v/>
      </c>
      <c r="V2" s="73" t="str">
        <f>'Weighting Tab Tracker'!AN4</f>
        <v/>
      </c>
      <c r="W2" s="73" t="str">
        <f>'Weighting Tab Tracker'!AO4</f>
        <v/>
      </c>
      <c r="X2" s="73">
        <f>'Weighting Tab Tracker'!AP4</f>
        <v>0</v>
      </c>
      <c r="Y2" s="73">
        <f>'Weighting Tab Tracker'!AQ4</f>
        <v>0</v>
      </c>
      <c r="Z2" s="73">
        <f>'Weighting Tab Tracker'!AR4</f>
        <v>0</v>
      </c>
      <c r="AA2" s="73">
        <f>'Weighting Tab Tracker'!AS4</f>
        <v>0</v>
      </c>
      <c r="AB2" s="73">
        <f>'Weighting Tab Tracker'!AT4</f>
        <v>0</v>
      </c>
      <c r="AC2" s="73">
        <f>'Weighting Tab Tracker'!AU4</f>
        <v>0</v>
      </c>
      <c r="AD2" s="73" t="str">
        <f>'Weighting Tab Tracker'!AV4</f>
        <v/>
      </c>
      <c r="AE2" s="73" t="str">
        <f>'Weighting Tab Tracker'!AW4</f>
        <v/>
      </c>
      <c r="AF2" s="73">
        <f>'Weighting Tab Tracker'!AX4</f>
        <v>0</v>
      </c>
      <c r="AG2" s="73">
        <f>'Weighting Tab Tracker'!AY4</f>
        <v>0</v>
      </c>
      <c r="AH2" s="73">
        <f>'Weighting Tab Tracker'!AZ4</f>
        <v>0</v>
      </c>
      <c r="AI2" s="73" t="str">
        <f>'Weighting Tab Tracker'!BA4</f>
        <v/>
      </c>
      <c r="AJ2" s="73" t="str">
        <f>'Weighting Tab Tracker'!BB4</f>
        <v/>
      </c>
      <c r="AK2" s="73" t="str">
        <f>'Weighting Tab Tracker'!BC4</f>
        <v/>
      </c>
      <c r="AL2" s="73" t="str">
        <f>'Weighting Tab Tracker'!BD4</f>
        <v/>
      </c>
      <c r="AM2" s="73">
        <f>'Weighting Tab Tracker'!BE4</f>
        <v>0</v>
      </c>
      <c r="AN2" s="73">
        <f>'Weighting Tab Tracker'!BF4</f>
        <v>0</v>
      </c>
      <c r="AO2" s="73">
        <f>'Weighting Tab Tracker'!BG4</f>
        <v>0</v>
      </c>
      <c r="AP2" s="73">
        <f>'Weighting Tab Tracker'!BH4</f>
        <v>0</v>
      </c>
      <c r="AQ2" s="73">
        <f>'Weighting Tab Tracker'!BI4</f>
        <v>0</v>
      </c>
      <c r="AR2" s="73">
        <f>'Weighting Tab Tracker'!BJ4</f>
        <v>0</v>
      </c>
      <c r="AS2" s="73" t="str">
        <f>'Weighting Tab Tracker'!BK4</f>
        <v/>
      </c>
      <c r="AT2" s="73" t="str">
        <f>'Weighting Tab Tracker'!BL4</f>
        <v/>
      </c>
      <c r="AU2" s="73">
        <f>'Weighting Tab Tracker'!BM4</f>
        <v>0</v>
      </c>
      <c r="AV2" s="73">
        <f>'Weighting Tab Tracker'!BN4</f>
        <v>0</v>
      </c>
      <c r="AW2" s="73">
        <f>'Weighting Tab Tracker'!BO4</f>
        <v>0</v>
      </c>
      <c r="AX2" s="73" t="str">
        <f>'Weighting Tab Tracker'!BP4</f>
        <v/>
      </c>
      <c r="AY2" s="73" t="str">
        <f>'Weighting Tab Tracker'!BQ4</f>
        <v/>
      </c>
      <c r="AZ2" s="73" t="str">
        <f>'Weighting Tab Tracker'!BR4</f>
        <v/>
      </c>
      <c r="BA2" s="73" t="str">
        <f>'Weighting Tab Tracker'!BS4</f>
        <v/>
      </c>
      <c r="BB2" s="73">
        <f>'Weighting Tab Tracker'!BT4</f>
        <v>0</v>
      </c>
      <c r="BC2" s="73">
        <f>'Weighting Tab Tracker'!BU4</f>
        <v>0</v>
      </c>
      <c r="BD2" s="73">
        <f>'Weighting Tab Tracker'!BV4</f>
        <v>0</v>
      </c>
      <c r="BE2" s="73">
        <f>'Weighting Tab Tracker'!BW4</f>
        <v>0</v>
      </c>
      <c r="BF2" s="73">
        <f>'Weighting Tab Tracker'!BX4</f>
        <v>0</v>
      </c>
      <c r="BG2" s="73">
        <f>'Weighting Tab Tracker'!BY4</f>
        <v>0</v>
      </c>
      <c r="BH2" s="73" t="str">
        <f>'Weighting Tab Tracker'!BZ4</f>
        <v/>
      </c>
      <c r="BI2" s="73" t="str">
        <f>'Weighting Tab Tracker'!CA4</f>
        <v/>
      </c>
      <c r="BJ2" s="73">
        <f>'Weighting Tab Tracker'!CB4</f>
        <v>0</v>
      </c>
      <c r="BK2" s="73">
        <f>'Weighting Tab Tracker'!CC4</f>
        <v>0</v>
      </c>
      <c r="BL2" s="73">
        <f>'Weighting Tab Tracker'!CD4</f>
        <v>0</v>
      </c>
      <c r="BM2" s="73" t="str">
        <f>'Weighting Tab Tracker'!CE4</f>
        <v/>
      </c>
      <c r="BN2" s="73" t="str">
        <f>'Weighting Tab Tracker'!CF4</f>
        <v/>
      </c>
      <c r="BO2" s="73" t="str">
        <f>'Weighting Tab Tracker'!CG4</f>
        <v/>
      </c>
      <c r="BP2" s="73" t="str">
        <f>'Weighting Tab Tracker'!CH4</f>
        <v/>
      </c>
      <c r="BQ2" s="73">
        <f>'Weighting Tab Tracker'!CI4</f>
        <v>0</v>
      </c>
      <c r="BR2" s="73">
        <f>'Weighting Tab Tracker'!CJ4</f>
        <v>0</v>
      </c>
      <c r="BS2" s="73">
        <f>'Weighting Tab Tracker'!CK4</f>
        <v>0</v>
      </c>
      <c r="BT2" s="73">
        <f>'Weighting Tab Tracker'!CL4</f>
        <v>0</v>
      </c>
      <c r="BU2" s="73">
        <f>'Weighting Tab Tracker'!CM4</f>
        <v>0</v>
      </c>
      <c r="BV2" s="73">
        <f>'Weighting Tab Tracker'!CN4</f>
        <v>0</v>
      </c>
      <c r="BW2" s="73" t="str">
        <f>'Weighting Tab Tracker'!CO4</f>
        <v/>
      </c>
      <c r="BX2" s="73" t="str">
        <f>'Weighting Tab Tracker'!CP4</f>
        <v/>
      </c>
      <c r="BY2" s="73">
        <f>'Weighting Tab Tracker'!CQ4</f>
        <v>0</v>
      </c>
      <c r="BZ2" s="73">
        <f>'Weighting Tab Tracker'!CR4</f>
        <v>0</v>
      </c>
      <c r="CA2" s="73">
        <f>'Weighting Tab Tracker'!CS4</f>
        <v>0</v>
      </c>
      <c r="CB2" s="73" t="str">
        <f>'Weighting Tab Tracker'!CT4</f>
        <v/>
      </c>
      <c r="CC2" s="73" t="str">
        <f>'Weighting Tab Tracker'!CU4</f>
        <v/>
      </c>
      <c r="CD2" s="73" t="str">
        <f>'Weighting Tab Tracker'!CV4</f>
        <v/>
      </c>
      <c r="CE2" s="73" t="str">
        <f>'Weighting Tab Tracker'!CW4</f>
        <v/>
      </c>
      <c r="CF2" s="73">
        <f>'Weighting Tab Tracker'!CX4</f>
        <v>0</v>
      </c>
      <c r="CG2" s="73">
        <f>'Weighting Tab Tracker'!CY4</f>
        <v>0</v>
      </c>
      <c r="CH2" s="73">
        <f>'Weighting Tab Tracker'!CZ4</f>
        <v>0</v>
      </c>
      <c r="CI2" s="73">
        <f>'Weighting Tab Tracker'!DA4</f>
        <v>0</v>
      </c>
      <c r="CJ2" s="73">
        <f>'Weighting Tab Tracker'!DB4</f>
        <v>0</v>
      </c>
      <c r="CK2" s="73">
        <f>'Weighting Tab Tracker'!DC4</f>
        <v>0</v>
      </c>
      <c r="CL2" s="73" t="str">
        <f>'Weighting Tab Tracker'!DD4</f>
        <v/>
      </c>
      <c r="CM2" s="73" t="str">
        <f>'Weighting Tab Tracker'!DE4</f>
        <v/>
      </c>
      <c r="CN2" s="73">
        <f>'Weighting Tab Tracker'!DF4</f>
        <v>0</v>
      </c>
      <c r="CO2" s="73">
        <f>'Weighting Tab Tracker'!DG4</f>
        <v>0</v>
      </c>
      <c r="CP2" s="73">
        <f>'Weighting Tab Tracker'!DH4</f>
        <v>0</v>
      </c>
      <c r="CQ2" s="73" t="str">
        <f>'Weighting Tab Tracker'!DI4</f>
        <v/>
      </c>
      <c r="CR2" s="73" t="str">
        <f>'Weighting Tab Tracker'!DJ4</f>
        <v/>
      </c>
      <c r="CS2" s="73" t="str">
        <f>'Weighting Tab Tracker'!DK4</f>
        <v/>
      </c>
      <c r="CT2" s="73" t="str">
        <f>'Weighting Tab Tracker'!DL4</f>
        <v/>
      </c>
      <c r="CU2" s="73">
        <f>'Weighting Tab Tracker'!DM4</f>
        <v>0</v>
      </c>
      <c r="CV2" s="73">
        <f>'Weighting Tab Tracker'!DN4</f>
        <v>0</v>
      </c>
      <c r="CW2" s="73">
        <f>'Weighting Tab Tracker'!DO4</f>
        <v>0</v>
      </c>
      <c r="CX2" s="73">
        <f>'Weighting Tab Tracker'!DP4</f>
        <v>0</v>
      </c>
      <c r="CY2" s="73">
        <f>'Weighting Tab Tracker'!DQ4</f>
        <v>0</v>
      </c>
      <c r="CZ2" s="73">
        <f>'Weighting Tab Tracker'!DR4</f>
        <v>0</v>
      </c>
      <c r="DA2" s="73" t="str">
        <f>'Weighting Tab Tracker'!DS4</f>
        <v/>
      </c>
      <c r="DB2" s="73" t="str">
        <f>'Weighting Tab Tracker'!DT4</f>
        <v/>
      </c>
      <c r="DC2" s="73">
        <f>'Weighting Tab Tracker'!DU4</f>
        <v>0</v>
      </c>
      <c r="DD2" s="73">
        <f>'Weighting Tab Tracker'!DV4</f>
        <v>0</v>
      </c>
      <c r="DE2" s="73">
        <f>'Weighting Tab Tracker'!DW4</f>
        <v>0</v>
      </c>
      <c r="DF2" s="73" t="str">
        <f>'Weighting Tab Tracker'!DX4</f>
        <v/>
      </c>
      <c r="DG2" s="73" t="str">
        <f>'Weighting Tab Tracker'!DY4</f>
        <v/>
      </c>
      <c r="DH2" s="73" t="str">
        <f>'Weighting Tab Tracker'!DZ4</f>
        <v/>
      </c>
      <c r="DI2" s="73" t="str">
        <f>'Weighting Tab Tracker'!EA4</f>
        <v/>
      </c>
      <c r="DJ2" s="73">
        <f>'Weighting Tab Tracker'!EB4</f>
        <v>0</v>
      </c>
      <c r="DK2" s="73">
        <f>'Weighting Tab Tracker'!EC4</f>
        <v>0</v>
      </c>
      <c r="DL2" s="73">
        <f>'Weighting Tab Tracker'!ED4</f>
        <v>0</v>
      </c>
      <c r="DM2" s="73">
        <f>'Weighting Tab Tracker'!EE4</f>
        <v>0</v>
      </c>
      <c r="DN2" s="73">
        <f>'Weighting Tab Tracker'!EF4</f>
        <v>0</v>
      </c>
      <c r="DO2" s="73">
        <f>'Weighting Tab Tracker'!EG4</f>
        <v>0</v>
      </c>
      <c r="DP2" s="73" t="str">
        <f>'Weighting Tab Tracker'!EH4</f>
        <v/>
      </c>
      <c r="DQ2" s="73" t="str">
        <f>'Weighting Tab Tracker'!EI4</f>
        <v/>
      </c>
      <c r="DR2" s="73">
        <f>'Weighting Tab Tracker'!EJ4</f>
        <v>0</v>
      </c>
      <c r="DS2" s="73">
        <f>'Weighting Tab Tracker'!EK4</f>
        <v>0</v>
      </c>
      <c r="DT2" s="73">
        <f>'Weighting Tab Tracker'!EL4</f>
        <v>0</v>
      </c>
      <c r="DU2" s="73" t="str">
        <f>'Weighting Tab Tracker'!EM4</f>
        <v/>
      </c>
      <c r="DV2" s="73" t="str">
        <f>'Weighting Tab Tracker'!EN4</f>
        <v/>
      </c>
      <c r="DW2" s="73" t="str">
        <f>'Weighting Tab Tracker'!EO4</f>
        <v/>
      </c>
      <c r="DX2" s="73" t="str">
        <f>'Weighting Tab Tracker'!EP4</f>
        <v/>
      </c>
      <c r="DY2" s="73">
        <f>'Weighting Tab Tracker'!EQ4</f>
        <v>0</v>
      </c>
      <c r="DZ2" s="73">
        <f>'Weighting Tab Tracker'!ER4</f>
        <v>0</v>
      </c>
      <c r="EA2" s="73">
        <f>'Weighting Tab Tracker'!ES4</f>
        <v>0</v>
      </c>
      <c r="EB2" s="73">
        <f>'Weighting Tab Tracker'!ET4</f>
        <v>0</v>
      </c>
      <c r="EC2" s="73">
        <f>'Weighting Tab Tracker'!EU4</f>
        <v>0</v>
      </c>
      <c r="ED2" s="73">
        <f>'Weighting Tab Tracker'!EV4</f>
        <v>0</v>
      </c>
      <c r="EE2" s="73" t="str">
        <f>'Weighting Tab Tracker'!EW4</f>
        <v/>
      </c>
      <c r="EF2" s="73" t="str">
        <f>'Weighting Tab Tracker'!EX4</f>
        <v/>
      </c>
      <c r="EG2" s="73">
        <f>'Weighting Tab Tracker'!EY4</f>
        <v>0</v>
      </c>
      <c r="EH2" s="73">
        <f>'Weighting Tab Tracker'!EZ4</f>
        <v>0</v>
      </c>
      <c r="EI2" s="73">
        <f>'Weighting Tab Tracker'!FA4</f>
        <v>0</v>
      </c>
      <c r="EJ2" s="73" t="str">
        <f>'Weighting Tab Tracker'!FB4</f>
        <v/>
      </c>
      <c r="EK2" s="73" t="str">
        <f>'Weighting Tab Tracker'!FC4</f>
        <v/>
      </c>
      <c r="EL2" s="73" t="str">
        <f>'Weighting Tab Tracker'!FD4</f>
        <v/>
      </c>
      <c r="EM2" s="73" t="str">
        <f>'Weighting Tab Tracker'!FE4</f>
        <v/>
      </c>
      <c r="EN2" s="73">
        <f>'Weighting Tab Tracker'!FF4</f>
        <v>0</v>
      </c>
      <c r="EO2" s="73">
        <f>'Weighting Tab Tracker'!FG4</f>
        <v>0</v>
      </c>
      <c r="EP2" s="73">
        <f>'Weighting Tab Tracker'!FH4</f>
        <v>0</v>
      </c>
      <c r="EQ2" s="73">
        <f>'Weighting Tab Tracker'!FI4</f>
        <v>0</v>
      </c>
      <c r="ER2" s="73">
        <f>'Weighting Tab Tracker'!FJ4</f>
        <v>0</v>
      </c>
      <c r="ES2" s="73">
        <f>'Weighting Tab Tracker'!FK4</f>
        <v>0</v>
      </c>
      <c r="ET2" s="73" t="str">
        <f>'Weighting Tab Tracker'!FL4</f>
        <v/>
      </c>
      <c r="EU2" s="73" t="str">
        <f>'Weighting Tab Tracker'!FM4</f>
        <v/>
      </c>
      <c r="EV2" s="7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5BEA1-55E5-4732-85BD-E559F7087A29}">
  <sheetPr codeName="Sheet13"/>
  <dimension ref="A1:AO2"/>
  <sheetViews>
    <sheetView workbookViewId="0">
      <selection activeCell="H17" sqref="H17"/>
    </sheetView>
  </sheetViews>
  <sheetFormatPr defaultColWidth="8.85546875" defaultRowHeight="15" x14ac:dyDescent="0.25"/>
  <cols>
    <col min="1" max="1" width="7" bestFit="1" customWidth="1"/>
    <col min="2" max="2" width="6.5703125" bestFit="1" customWidth="1"/>
    <col min="3" max="3" width="11.140625" bestFit="1" customWidth="1"/>
    <col min="4" max="5" width="6.85546875" bestFit="1" customWidth="1"/>
    <col min="6" max="6" width="6.5703125" bestFit="1" customWidth="1"/>
    <col min="7" max="7" width="11.140625" bestFit="1" customWidth="1"/>
    <col min="8" max="9" width="6.85546875" bestFit="1" customWidth="1"/>
    <col min="10" max="10" width="6.5703125" bestFit="1" customWidth="1"/>
    <col min="11" max="11" width="11.140625" bestFit="1" customWidth="1"/>
    <col min="12" max="13" width="6.85546875" bestFit="1" customWidth="1"/>
    <col min="14" max="14" width="6.5703125" bestFit="1" customWidth="1"/>
    <col min="15" max="15" width="11.140625" bestFit="1" customWidth="1"/>
    <col min="16" max="17" width="6.85546875" bestFit="1" customWidth="1"/>
    <col min="18" max="18" width="6.5703125" bestFit="1" customWidth="1"/>
    <col min="19" max="19" width="11.140625" bestFit="1" customWidth="1"/>
    <col min="20" max="21" width="6.85546875" bestFit="1" customWidth="1"/>
    <col min="22" max="22" width="6.5703125" bestFit="1" customWidth="1"/>
    <col min="23" max="23" width="11.140625" bestFit="1" customWidth="1"/>
    <col min="24" max="25" width="6.85546875" bestFit="1" customWidth="1"/>
    <col min="26" max="26" width="6.5703125" bestFit="1" customWidth="1"/>
    <col min="27" max="27" width="11.140625" bestFit="1" customWidth="1"/>
    <col min="28" max="29" width="6.85546875" bestFit="1" customWidth="1"/>
    <col min="30" max="30" width="6.5703125" bestFit="1" customWidth="1"/>
    <col min="31" max="31" width="11.140625" bestFit="1" customWidth="1"/>
    <col min="32" max="33" width="6.85546875" bestFit="1" customWidth="1"/>
    <col min="34" max="34" width="6.5703125" bestFit="1" customWidth="1"/>
    <col min="35" max="35" width="11.140625" bestFit="1" customWidth="1"/>
    <col min="36" max="37" width="6.85546875" bestFit="1" customWidth="1"/>
    <col min="38" max="38" width="7.5703125" bestFit="1" customWidth="1"/>
    <col min="39" max="39" width="12.140625" bestFit="1" customWidth="1"/>
    <col min="40" max="41" width="7.85546875" bestFit="1" customWidth="1"/>
  </cols>
  <sheetData>
    <row r="1" spans="1:41" x14ac:dyDescent="0.25">
      <c r="A1" t="s">
        <v>128</v>
      </c>
      <c r="B1" t="s">
        <v>291</v>
      </c>
      <c r="C1" t="s">
        <v>292</v>
      </c>
      <c r="D1" t="s">
        <v>293</v>
      </c>
      <c r="E1" t="s">
        <v>294</v>
      </c>
      <c r="F1" t="s">
        <v>306</v>
      </c>
      <c r="G1" t="s">
        <v>307</v>
      </c>
      <c r="H1" t="s">
        <v>308</v>
      </c>
      <c r="I1" t="s">
        <v>309</v>
      </c>
      <c r="J1" t="s">
        <v>321</v>
      </c>
      <c r="K1" t="s">
        <v>322</v>
      </c>
      <c r="L1" t="s">
        <v>323</v>
      </c>
      <c r="M1" t="s">
        <v>324</v>
      </c>
      <c r="N1" t="s">
        <v>336</v>
      </c>
      <c r="O1" t="s">
        <v>337</v>
      </c>
      <c r="P1" t="s">
        <v>338</v>
      </c>
      <c r="Q1" t="s">
        <v>339</v>
      </c>
      <c r="R1" t="s">
        <v>351</v>
      </c>
      <c r="S1" t="s">
        <v>352</v>
      </c>
      <c r="T1" t="s">
        <v>353</v>
      </c>
      <c r="U1" t="s">
        <v>354</v>
      </c>
      <c r="V1" t="s">
        <v>366</v>
      </c>
      <c r="W1" t="s">
        <v>367</v>
      </c>
      <c r="X1" t="s">
        <v>368</v>
      </c>
      <c r="Y1" t="s">
        <v>369</v>
      </c>
      <c r="Z1" t="s">
        <v>381</v>
      </c>
      <c r="AA1" t="s">
        <v>382</v>
      </c>
      <c r="AB1" t="s">
        <v>383</v>
      </c>
      <c r="AC1" t="s">
        <v>384</v>
      </c>
      <c r="AD1" t="s">
        <v>396</v>
      </c>
      <c r="AE1" t="s">
        <v>397</v>
      </c>
      <c r="AF1" t="s">
        <v>398</v>
      </c>
      <c r="AG1" t="s">
        <v>399</v>
      </c>
      <c r="AH1" t="s">
        <v>411</v>
      </c>
      <c r="AI1" t="s">
        <v>412</v>
      </c>
      <c r="AJ1" t="s">
        <v>413</v>
      </c>
      <c r="AK1" t="s">
        <v>414</v>
      </c>
      <c r="AL1" t="s">
        <v>426</v>
      </c>
      <c r="AM1" t="s">
        <v>427</v>
      </c>
      <c r="AN1" t="s">
        <v>428</v>
      </c>
      <c r="AO1" t="s">
        <v>429</v>
      </c>
    </row>
    <row r="2" spans="1:41" x14ac:dyDescent="0.25">
      <c r="A2" t="str">
        <f>'Weighting Tab Tracker'!E2</f>
        <v>0</v>
      </c>
      <c r="B2" t="b">
        <f>'Weighting Tab Tracker'!C3</f>
        <v>0</v>
      </c>
      <c r="C2" t="b">
        <f>'Weighting Tab Tracker'!C4</f>
        <v>0</v>
      </c>
      <c r="D2" t="b">
        <f>'Weighting Tab Tracker'!C5</f>
        <v>0</v>
      </c>
      <c r="E2" t="b">
        <f>'Weighting Tab Tracker'!C6</f>
        <v>0</v>
      </c>
      <c r="F2" t="b">
        <f>'Weighting Tab Tracker'!C9</f>
        <v>0</v>
      </c>
      <c r="G2" t="b">
        <f>'Weighting Tab Tracker'!C10</f>
        <v>0</v>
      </c>
      <c r="H2" t="b">
        <f>'Weighting Tab Tracker'!C11</f>
        <v>0</v>
      </c>
      <c r="I2" t="b">
        <f>'Weighting Tab Tracker'!C12</f>
        <v>0</v>
      </c>
      <c r="J2" t="b">
        <f>'Weighting Tab Tracker'!C15</f>
        <v>0</v>
      </c>
      <c r="K2" t="b">
        <f>'Weighting Tab Tracker'!C16</f>
        <v>0</v>
      </c>
      <c r="L2" t="b">
        <f>'Weighting Tab Tracker'!C17</f>
        <v>0</v>
      </c>
      <c r="M2" t="b">
        <f>'Weighting Tab Tracker'!C18</f>
        <v>0</v>
      </c>
      <c r="N2" t="b">
        <f>'Weighting Tab Tracker'!C21</f>
        <v>0</v>
      </c>
      <c r="O2" t="b">
        <f>'Weighting Tab Tracker'!C22</f>
        <v>0</v>
      </c>
      <c r="P2" t="b">
        <f>'Weighting Tab Tracker'!C23</f>
        <v>0</v>
      </c>
      <c r="Q2" t="b">
        <f>'Weighting Tab Tracker'!C24</f>
        <v>0</v>
      </c>
      <c r="R2" t="b">
        <f>'Weighting Tab Tracker'!C27</f>
        <v>0</v>
      </c>
      <c r="S2" t="b">
        <f>'Weighting Tab Tracker'!C28</f>
        <v>0</v>
      </c>
      <c r="T2" t="b">
        <f>'Weighting Tab Tracker'!C29</f>
        <v>0</v>
      </c>
      <c r="U2" t="b">
        <f>'Weighting Tab Tracker'!C30</f>
        <v>0</v>
      </c>
      <c r="V2" t="b">
        <f>'Weighting Tab Tracker'!C33</f>
        <v>0</v>
      </c>
      <c r="W2" s="87" t="b">
        <f>'Weighting Tab Tracker'!C34</f>
        <v>0</v>
      </c>
      <c r="X2" t="b">
        <f>'Weighting Tab Tracker'!C35</f>
        <v>0</v>
      </c>
      <c r="Y2" t="b">
        <f>'Weighting Tab Tracker'!C36</f>
        <v>0</v>
      </c>
      <c r="Z2" t="b">
        <f>'Weighting Tab Tracker'!C39</f>
        <v>0</v>
      </c>
      <c r="AA2" t="b">
        <f>'Weighting Tab Tracker'!C40</f>
        <v>0</v>
      </c>
      <c r="AB2" t="b">
        <f>'Weighting Tab Tracker'!C41</f>
        <v>0</v>
      </c>
      <c r="AC2" t="b">
        <f>'Weighting Tab Tracker'!C42</f>
        <v>0</v>
      </c>
      <c r="AD2" t="b">
        <f>'Weighting Tab Tracker'!C45</f>
        <v>0</v>
      </c>
      <c r="AE2" t="b">
        <f>'Weighting Tab Tracker'!C46</f>
        <v>0</v>
      </c>
      <c r="AF2" t="b">
        <f>'Weighting Tab Tracker'!C47</f>
        <v>0</v>
      </c>
      <c r="AG2" t="b">
        <f>'Weighting Tab Tracker'!C48</f>
        <v>0</v>
      </c>
      <c r="AH2" t="b">
        <f>'Weighting Tab Tracker'!C51</f>
        <v>0</v>
      </c>
      <c r="AI2" t="b">
        <f>'Weighting Tab Tracker'!C52</f>
        <v>0</v>
      </c>
      <c r="AJ2" t="b">
        <f>'Weighting Tab Tracker'!C53</f>
        <v>0</v>
      </c>
      <c r="AK2" t="b">
        <f>'Weighting Tab Tracker'!C54</f>
        <v>0</v>
      </c>
      <c r="AL2" t="b">
        <f>'Weighting Tab Tracker'!C57</f>
        <v>0</v>
      </c>
      <c r="AM2" t="b">
        <f>'Weighting Tab Tracker'!C58</f>
        <v>0</v>
      </c>
      <c r="AN2" t="b">
        <f>'Weighting Tab Tracker'!C59</f>
        <v>0</v>
      </c>
      <c r="AO2" t="b">
        <f>'Weighting Tab Tracker'!C60</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0CB3C-8F07-4DAE-9311-B958FF293EDB}">
  <sheetPr codeName="Sheet14"/>
  <dimension ref="B1:FM60"/>
  <sheetViews>
    <sheetView workbookViewId="0">
      <selection activeCell="G7" sqref="G7"/>
    </sheetView>
  </sheetViews>
  <sheetFormatPr defaultColWidth="8.85546875" defaultRowHeight="15" x14ac:dyDescent="0.25"/>
  <cols>
    <col min="2" max="2" width="22.42578125" bestFit="1" customWidth="1"/>
    <col min="3" max="3" width="5.42578125" bestFit="1" customWidth="1"/>
    <col min="4" max="4" width="25.5703125" bestFit="1" customWidth="1"/>
    <col min="5" max="5" width="7" bestFit="1" customWidth="1"/>
    <col min="6" max="6" width="6.85546875" bestFit="1" customWidth="1"/>
    <col min="7" max="7" width="15" bestFit="1" customWidth="1"/>
    <col min="8" max="8" width="13.85546875" bestFit="1" customWidth="1"/>
    <col min="9" max="9" width="26.42578125" bestFit="1" customWidth="1"/>
    <col min="10" max="10" width="16.5703125" bestFit="1" customWidth="1"/>
    <col min="11" max="11" width="7.5703125" bestFit="1" customWidth="1"/>
    <col min="12" max="12" width="12.140625" bestFit="1" customWidth="1"/>
    <col min="13" max="14" width="7.85546875" bestFit="1" customWidth="1"/>
    <col min="15" max="15" width="16.42578125" bestFit="1" customWidth="1"/>
    <col min="16" max="16" width="17.85546875" bestFit="1" customWidth="1"/>
    <col min="17" max="17" width="29.42578125" bestFit="1" customWidth="1"/>
    <col min="18" max="18" width="34.140625" bestFit="1" customWidth="1"/>
    <col min="20" max="20" width="12.5703125" bestFit="1" customWidth="1"/>
    <col min="21" max="21" width="8.140625" bestFit="1" customWidth="1"/>
    <col min="22" max="22" width="15.5703125" bestFit="1" customWidth="1"/>
    <col min="23" max="23" width="6.5703125" bestFit="1" customWidth="1"/>
    <col min="24" max="24" width="11.140625" bestFit="1" customWidth="1"/>
    <col min="25" max="26" width="6.85546875" bestFit="1" customWidth="1"/>
    <col min="27" max="27" width="15.42578125" bestFit="1" customWidth="1"/>
    <col min="28" max="28" width="15.5703125" bestFit="1" customWidth="1"/>
    <col min="29" max="29" width="23" bestFit="1" customWidth="1"/>
    <col min="30" max="30" width="15.85546875" bestFit="1" customWidth="1"/>
    <col min="31" max="31" width="21.42578125" bestFit="1" customWidth="1"/>
    <col min="32" max="32" width="16.5703125" bestFit="1" customWidth="1"/>
    <col min="33" max="33" width="28.42578125" bestFit="1" customWidth="1"/>
    <col min="34" max="34" width="33" bestFit="1" customWidth="1"/>
    <col min="35" max="35" width="12.5703125" bestFit="1" customWidth="1"/>
    <col min="36" max="36" width="8.42578125" bestFit="1" customWidth="1"/>
    <col min="37" max="37" width="15.5703125" bestFit="1" customWidth="1"/>
    <col min="38" max="38" width="6.5703125" bestFit="1" customWidth="1"/>
    <col min="39" max="39" width="11.140625" bestFit="1" customWidth="1"/>
    <col min="40" max="41" width="6.85546875" bestFit="1" customWidth="1"/>
    <col min="42" max="42" width="10.42578125" bestFit="1" customWidth="1"/>
    <col min="43" max="43" width="27.85546875" bestFit="1" customWidth="1"/>
    <col min="44" max="44" width="11" bestFit="1" customWidth="1"/>
    <col min="45" max="45" width="15.85546875" bestFit="1" customWidth="1"/>
    <col min="46" max="46" width="21.42578125" bestFit="1" customWidth="1"/>
    <col min="47" max="47" width="16.5703125" bestFit="1" customWidth="1"/>
    <col min="48" max="48" width="28.42578125" bestFit="1" customWidth="1"/>
    <col min="49" max="49" width="33" bestFit="1" customWidth="1"/>
    <col min="50" max="50" width="12.5703125" bestFit="1" customWidth="1"/>
    <col min="51" max="51" width="9.85546875" bestFit="1" customWidth="1"/>
    <col min="52" max="52" width="15.5703125" bestFit="1" customWidth="1"/>
    <col min="53" max="53" width="6.5703125" bestFit="1" customWidth="1"/>
    <col min="54" max="54" width="11.140625" bestFit="1" customWidth="1"/>
    <col min="55" max="56" width="6.85546875" bestFit="1" customWidth="1"/>
    <col min="57" max="57" width="10.42578125" bestFit="1" customWidth="1"/>
    <col min="58" max="58" width="36.140625" bestFit="1" customWidth="1"/>
    <col min="59" max="59" width="11" bestFit="1" customWidth="1"/>
    <col min="60" max="60" width="15.85546875" bestFit="1" customWidth="1"/>
    <col min="61" max="61" width="21.42578125" bestFit="1" customWidth="1"/>
    <col min="62" max="62" width="16.5703125" bestFit="1" customWidth="1"/>
    <col min="63" max="63" width="28.42578125" bestFit="1" customWidth="1"/>
    <col min="64" max="64" width="33" bestFit="1" customWidth="1"/>
    <col min="65" max="65" width="12.5703125" bestFit="1" customWidth="1"/>
    <col min="66" max="66" width="8.85546875" bestFit="1" customWidth="1"/>
    <col min="67" max="67" width="15.5703125" bestFit="1" customWidth="1"/>
    <col min="68" max="68" width="6.5703125" bestFit="1" customWidth="1"/>
    <col min="69" max="69" width="11.140625" bestFit="1" customWidth="1"/>
    <col min="70" max="71" width="6.85546875" bestFit="1" customWidth="1"/>
    <col min="72" max="72" width="10.42578125" bestFit="1" customWidth="1"/>
    <col min="73" max="73" width="27.85546875" bestFit="1" customWidth="1"/>
    <col min="74" max="74" width="11" bestFit="1" customWidth="1"/>
    <col min="75" max="75" width="15.85546875" bestFit="1" customWidth="1"/>
    <col min="76" max="76" width="21.42578125" bestFit="1" customWidth="1"/>
    <col min="77" max="77" width="16.5703125" bestFit="1" customWidth="1"/>
    <col min="78" max="78" width="28.42578125" bestFit="1" customWidth="1"/>
    <col min="79" max="79" width="33" bestFit="1" customWidth="1"/>
    <col min="80" max="80" width="12.5703125" bestFit="1" customWidth="1"/>
    <col min="81" max="81" width="26.42578125" bestFit="1" customWidth="1"/>
    <col min="82" max="82" width="15.5703125" bestFit="1" customWidth="1"/>
    <col min="83" max="83" width="6.5703125" bestFit="1" customWidth="1"/>
    <col min="84" max="84" width="11.140625" bestFit="1" customWidth="1"/>
    <col min="85" max="86" width="6.85546875" bestFit="1" customWidth="1"/>
    <col min="87" max="87" width="10.42578125" bestFit="1" customWidth="1"/>
    <col min="88" max="88" width="27.85546875" bestFit="1" customWidth="1"/>
    <col min="89" max="89" width="11" bestFit="1" customWidth="1"/>
    <col min="90" max="90" width="15.85546875" bestFit="1" customWidth="1"/>
    <col min="91" max="91" width="21.42578125" bestFit="1" customWidth="1"/>
    <col min="92" max="92" width="16.5703125" bestFit="1" customWidth="1"/>
    <col min="93" max="93" width="28.42578125" bestFit="1" customWidth="1"/>
    <col min="94" max="94" width="33" bestFit="1" customWidth="1"/>
    <col min="95" max="95" width="12.5703125" bestFit="1" customWidth="1"/>
    <col min="96" max="96" width="8.140625" bestFit="1" customWidth="1"/>
    <col min="97" max="97" width="15.5703125" bestFit="1" customWidth="1"/>
    <col min="98" max="98" width="6.5703125" bestFit="1" customWidth="1"/>
    <col min="99" max="99" width="11.140625" bestFit="1" customWidth="1"/>
    <col min="100" max="101" width="6.85546875" bestFit="1" customWidth="1"/>
    <col min="102" max="102" width="10.42578125" bestFit="1" customWidth="1"/>
    <col min="103" max="103" width="37" bestFit="1" customWidth="1"/>
    <col min="104" max="104" width="11" bestFit="1" customWidth="1"/>
    <col min="105" max="105" width="15.85546875" bestFit="1" customWidth="1"/>
    <col min="106" max="106" width="21.42578125" bestFit="1" customWidth="1"/>
    <col min="107" max="107" width="16.5703125" bestFit="1" customWidth="1"/>
    <col min="108" max="108" width="28.42578125" bestFit="1" customWidth="1"/>
    <col min="109" max="109" width="33" bestFit="1" customWidth="1"/>
    <col min="110" max="110" width="12.5703125" bestFit="1" customWidth="1"/>
    <col min="111" max="111" width="8.42578125" bestFit="1" customWidth="1"/>
    <col min="112" max="112" width="15.5703125" bestFit="1" customWidth="1"/>
    <col min="113" max="113" width="6.5703125" bestFit="1" customWidth="1"/>
    <col min="114" max="114" width="11.140625" bestFit="1" customWidth="1"/>
    <col min="115" max="116" width="6.85546875" bestFit="1" customWidth="1"/>
    <col min="117" max="117" width="10.42578125" bestFit="1" customWidth="1"/>
    <col min="118" max="118" width="44.5703125" bestFit="1" customWidth="1"/>
    <col min="119" max="119" width="11" bestFit="1" customWidth="1"/>
    <col min="120" max="120" width="15.85546875" bestFit="1" customWidth="1"/>
    <col min="121" max="121" width="21.42578125" bestFit="1" customWidth="1"/>
    <col min="122" max="122" width="16.5703125" bestFit="1" customWidth="1"/>
    <col min="123" max="123" width="28.42578125" bestFit="1" customWidth="1"/>
    <col min="124" max="124" width="33" bestFit="1" customWidth="1"/>
    <col min="125" max="125" width="12.5703125" bestFit="1" customWidth="1"/>
    <col min="126" max="126" width="9.85546875" bestFit="1" customWidth="1"/>
    <col min="127" max="127" width="15.5703125" bestFit="1" customWidth="1"/>
    <col min="128" max="128" width="6.5703125" bestFit="1" customWidth="1"/>
    <col min="129" max="129" width="11.140625" bestFit="1" customWidth="1"/>
    <col min="130" max="131" width="6.85546875" bestFit="1" customWidth="1"/>
    <col min="132" max="132" width="10.42578125" bestFit="1" customWidth="1"/>
    <col min="133" max="133" width="43.140625" bestFit="1" customWidth="1"/>
    <col min="134" max="134" width="11" bestFit="1" customWidth="1"/>
    <col min="135" max="135" width="15.85546875" bestFit="1" customWidth="1"/>
    <col min="136" max="136" width="21.42578125" bestFit="1" customWidth="1"/>
    <col min="137" max="137" width="16.5703125" bestFit="1" customWidth="1"/>
    <col min="138" max="138" width="28.42578125" bestFit="1" customWidth="1"/>
    <col min="139" max="139" width="33" bestFit="1" customWidth="1"/>
    <col min="140" max="140" width="12.5703125" bestFit="1" customWidth="1"/>
    <col min="141" max="141" width="8.85546875" bestFit="1" customWidth="1"/>
    <col min="142" max="142" width="15.5703125" bestFit="1" customWidth="1"/>
    <col min="143" max="143" width="6.5703125" bestFit="1" customWidth="1"/>
    <col min="144" max="144" width="11.140625" bestFit="1" customWidth="1"/>
    <col min="145" max="146" width="6.85546875" bestFit="1" customWidth="1"/>
    <col min="147" max="147" width="32.140625" bestFit="1" customWidth="1"/>
    <col min="148" max="148" width="15.5703125" bestFit="1" customWidth="1"/>
    <col min="149" max="149" width="32.140625" bestFit="1" customWidth="1"/>
    <col min="150" max="150" width="15.85546875" bestFit="1" customWidth="1"/>
    <col min="151" max="151" width="21.42578125" bestFit="1" customWidth="1"/>
    <col min="152" max="152" width="16.5703125" bestFit="1" customWidth="1"/>
    <col min="153" max="153" width="28.42578125" bestFit="1" customWidth="1"/>
    <col min="154" max="154" width="33" bestFit="1" customWidth="1"/>
    <col min="155" max="155" width="13.85546875" bestFit="1" customWidth="1"/>
    <col min="156" max="156" width="26.42578125" bestFit="1" customWidth="1"/>
    <col min="157" max="157" width="16.5703125" bestFit="1" customWidth="1"/>
    <col min="158" max="158" width="7.5703125" bestFit="1" customWidth="1"/>
    <col min="159" max="159" width="12.140625" bestFit="1" customWidth="1"/>
    <col min="160" max="161" width="7.85546875" bestFit="1" customWidth="1"/>
    <col min="162" max="162" width="26.140625" bestFit="1" customWidth="1"/>
    <col min="163" max="163" width="36.140625" bestFit="1" customWidth="1"/>
    <col min="164" max="164" width="26.140625" bestFit="1" customWidth="1"/>
    <col min="165" max="165" width="16.85546875" bestFit="1" customWidth="1"/>
    <col min="166" max="166" width="22.42578125" bestFit="1" customWidth="1"/>
    <col min="167" max="167" width="17.85546875" bestFit="1" customWidth="1"/>
    <col min="168" max="168" width="29.42578125" bestFit="1" customWidth="1"/>
    <col min="169" max="169" width="34.140625" bestFit="1" customWidth="1"/>
  </cols>
  <sheetData>
    <row r="1" spans="2:169" x14ac:dyDescent="0.25">
      <c r="B1" t="s">
        <v>438</v>
      </c>
      <c r="C1" t="s">
        <v>439</v>
      </c>
      <c r="D1" t="s">
        <v>440</v>
      </c>
      <c r="E1" t="s">
        <v>128</v>
      </c>
    </row>
    <row r="2" spans="2:169" x14ac:dyDescent="0.25">
      <c r="B2" cm="1">
        <f t="array" ref="B2:C2">'District Info'!D6:E6</f>
        <v>0</v>
      </c>
      <c r="C2">
        <v>0</v>
      </c>
      <c r="D2" t="str">
        <f>RIGHT(B2,7)</f>
        <v>0</v>
      </c>
      <c r="E2" t="str">
        <f>LEFT(D2,6)</f>
        <v>0</v>
      </c>
    </row>
    <row r="3" spans="2:169" x14ac:dyDescent="0.25">
      <c r="B3" t="s">
        <v>100</v>
      </c>
      <c r="C3" s="19" t="b">
        <f>Weighting!Q7</f>
        <v>0</v>
      </c>
      <c r="D3" s="19" t="s">
        <v>101</v>
      </c>
      <c r="E3" s="19" t="b">
        <f>Weighting!S7</f>
        <v>0</v>
      </c>
      <c r="F3" s="19"/>
      <c r="G3" s="19"/>
      <c r="H3" s="31" t="s">
        <v>288</v>
      </c>
      <c r="I3" s="31" t="s">
        <v>289</v>
      </c>
      <c r="J3" s="8" t="s">
        <v>290</v>
      </c>
      <c r="K3" s="31" t="s">
        <v>291</v>
      </c>
      <c r="L3" s="31" t="s">
        <v>292</v>
      </c>
      <c r="M3" s="31" t="s">
        <v>293</v>
      </c>
      <c r="N3" s="31" t="s">
        <v>294</v>
      </c>
      <c r="O3" s="31" t="s">
        <v>441</v>
      </c>
      <c r="P3" s="31" t="s">
        <v>442</v>
      </c>
      <c r="Q3" s="31" t="s">
        <v>301</v>
      </c>
      <c r="R3" s="31" t="s">
        <v>302</v>
      </c>
      <c r="T3" s="31" t="s">
        <v>288</v>
      </c>
      <c r="U3" s="31" t="s">
        <v>289</v>
      </c>
      <c r="V3" s="8" t="s">
        <v>290</v>
      </c>
      <c r="W3" s="31" t="s">
        <v>291</v>
      </c>
      <c r="X3" s="31" t="s">
        <v>292</v>
      </c>
      <c r="Y3" s="31" t="s">
        <v>293</v>
      </c>
      <c r="Z3" s="31" t="s">
        <v>294</v>
      </c>
      <c r="AA3" s="31" t="s">
        <v>443</v>
      </c>
      <c r="AB3" s="31" t="s">
        <v>444</v>
      </c>
      <c r="AC3" s="31" t="s">
        <v>445</v>
      </c>
      <c r="AD3" s="31" t="s">
        <v>446</v>
      </c>
      <c r="AE3" s="31" t="s">
        <v>447</v>
      </c>
      <c r="AF3" s="31" t="s">
        <v>448</v>
      </c>
      <c r="AG3" s="31" t="s">
        <v>301</v>
      </c>
      <c r="AH3" s="31" t="s">
        <v>302</v>
      </c>
      <c r="AI3" s="31" t="s">
        <v>303</v>
      </c>
      <c r="AJ3" s="31" t="s">
        <v>304</v>
      </c>
      <c r="AK3" s="8" t="s">
        <v>305</v>
      </c>
      <c r="AL3" s="31" t="s">
        <v>306</v>
      </c>
      <c r="AM3" s="31" t="s">
        <v>307</v>
      </c>
      <c r="AN3" s="31" t="s">
        <v>308</v>
      </c>
      <c r="AO3" s="31" t="s">
        <v>309</v>
      </c>
      <c r="AP3" s="31" t="s">
        <v>449</v>
      </c>
      <c r="AQ3" s="31" t="s">
        <v>450</v>
      </c>
      <c r="AR3" s="31" t="s">
        <v>451</v>
      </c>
      <c r="AS3" s="31" t="s">
        <v>452</v>
      </c>
      <c r="AT3" s="31" t="s">
        <v>453</v>
      </c>
      <c r="AU3" s="31" t="s">
        <v>454</v>
      </c>
      <c r="AV3" s="31" t="s">
        <v>316</v>
      </c>
      <c r="AW3" s="31" t="s">
        <v>317</v>
      </c>
      <c r="AX3" s="31" t="s">
        <v>318</v>
      </c>
      <c r="AY3" s="31" t="s">
        <v>319</v>
      </c>
      <c r="AZ3" s="8" t="s">
        <v>320</v>
      </c>
      <c r="BA3" s="31" t="s">
        <v>321</v>
      </c>
      <c r="BB3" s="31" t="s">
        <v>322</v>
      </c>
      <c r="BC3" s="31" t="s">
        <v>323</v>
      </c>
      <c r="BD3" s="31" t="s">
        <v>324</v>
      </c>
      <c r="BE3" s="31" t="s">
        <v>455</v>
      </c>
      <c r="BF3" s="31" t="s">
        <v>456</v>
      </c>
      <c r="BG3" s="31" t="s">
        <v>457</v>
      </c>
      <c r="BH3" s="31" t="s">
        <v>458</v>
      </c>
      <c r="BI3" s="31" t="s">
        <v>459</v>
      </c>
      <c r="BJ3" s="31" t="s">
        <v>460</v>
      </c>
      <c r="BK3" s="31" t="s">
        <v>331</v>
      </c>
      <c r="BL3" s="31" t="s">
        <v>332</v>
      </c>
      <c r="BM3" s="31" t="s">
        <v>333</v>
      </c>
      <c r="BN3" s="31" t="s">
        <v>334</v>
      </c>
      <c r="BO3" s="8" t="s">
        <v>335</v>
      </c>
      <c r="BP3" s="31" t="s">
        <v>336</v>
      </c>
      <c r="BQ3" s="31" t="s">
        <v>337</v>
      </c>
      <c r="BR3" s="31" t="s">
        <v>338</v>
      </c>
      <c r="BS3" s="31" t="s">
        <v>339</v>
      </c>
      <c r="BT3" s="31" t="s">
        <v>461</v>
      </c>
      <c r="BU3" s="31" t="s">
        <v>462</v>
      </c>
      <c r="BV3" s="31" t="s">
        <v>463</v>
      </c>
      <c r="BW3" s="31" t="s">
        <v>464</v>
      </c>
      <c r="BX3" s="31" t="s">
        <v>465</v>
      </c>
      <c r="BY3" s="31" t="s">
        <v>466</v>
      </c>
      <c r="BZ3" s="31" t="s">
        <v>346</v>
      </c>
      <c r="CA3" s="31" t="s">
        <v>347</v>
      </c>
      <c r="CB3" s="31" t="s">
        <v>348</v>
      </c>
      <c r="CC3" s="31" t="s">
        <v>349</v>
      </c>
      <c r="CD3" s="8" t="s">
        <v>350</v>
      </c>
      <c r="CE3" s="31" t="s">
        <v>351</v>
      </c>
      <c r="CF3" s="31" t="s">
        <v>352</v>
      </c>
      <c r="CG3" s="31" t="s">
        <v>353</v>
      </c>
      <c r="CH3" s="31" t="s">
        <v>354</v>
      </c>
      <c r="CI3" s="31" t="s">
        <v>467</v>
      </c>
      <c r="CJ3" s="31" t="s">
        <v>468</v>
      </c>
      <c r="CK3" s="31" t="s">
        <v>469</v>
      </c>
      <c r="CL3" s="31" t="s">
        <v>470</v>
      </c>
      <c r="CM3" s="31" t="s">
        <v>471</v>
      </c>
      <c r="CN3" s="31" t="s">
        <v>472</v>
      </c>
      <c r="CO3" s="31" t="s">
        <v>361</v>
      </c>
      <c r="CP3" s="31" t="s">
        <v>362</v>
      </c>
      <c r="CQ3" s="31" t="s">
        <v>363</v>
      </c>
      <c r="CR3" s="31" t="s">
        <v>364</v>
      </c>
      <c r="CS3" s="8" t="s">
        <v>365</v>
      </c>
      <c r="CT3" s="31" t="s">
        <v>366</v>
      </c>
      <c r="CU3" s="31" t="s">
        <v>367</v>
      </c>
      <c r="CV3" s="31" t="s">
        <v>368</v>
      </c>
      <c r="CW3" s="31" t="s">
        <v>369</v>
      </c>
      <c r="CX3" s="31" t="s">
        <v>473</v>
      </c>
      <c r="CY3" s="31" t="s">
        <v>474</v>
      </c>
      <c r="CZ3" s="31" t="s">
        <v>475</v>
      </c>
      <c r="DA3" s="31" t="s">
        <v>476</v>
      </c>
      <c r="DB3" s="31" t="s">
        <v>477</v>
      </c>
      <c r="DC3" s="31" t="s">
        <v>478</v>
      </c>
      <c r="DD3" s="31" t="s">
        <v>376</v>
      </c>
      <c r="DE3" s="31" t="s">
        <v>377</v>
      </c>
      <c r="DF3" s="31" t="s">
        <v>378</v>
      </c>
      <c r="DG3" s="31" t="s">
        <v>379</v>
      </c>
      <c r="DH3" s="8" t="s">
        <v>380</v>
      </c>
      <c r="DI3" s="31" t="s">
        <v>381</v>
      </c>
      <c r="DJ3" s="31" t="s">
        <v>382</v>
      </c>
      <c r="DK3" s="31" t="s">
        <v>383</v>
      </c>
      <c r="DL3" s="31" t="s">
        <v>384</v>
      </c>
      <c r="DM3" s="31" t="s">
        <v>479</v>
      </c>
      <c r="DN3" s="31" t="s">
        <v>480</v>
      </c>
      <c r="DO3" s="31" t="s">
        <v>481</v>
      </c>
      <c r="DP3" s="31" t="s">
        <v>482</v>
      </c>
      <c r="DQ3" s="31" t="s">
        <v>483</v>
      </c>
      <c r="DR3" s="31" t="s">
        <v>484</v>
      </c>
      <c r="DS3" s="31" t="s">
        <v>391</v>
      </c>
      <c r="DT3" s="31" t="s">
        <v>392</v>
      </c>
      <c r="DU3" s="31" t="s">
        <v>393</v>
      </c>
      <c r="DV3" s="31" t="s">
        <v>394</v>
      </c>
      <c r="DW3" s="8" t="s">
        <v>395</v>
      </c>
      <c r="DX3" s="31" t="s">
        <v>396</v>
      </c>
      <c r="DY3" s="31" t="s">
        <v>397</v>
      </c>
      <c r="DZ3" s="31" t="s">
        <v>398</v>
      </c>
      <c r="EA3" s="31" t="s">
        <v>399</v>
      </c>
      <c r="EB3" s="31" t="s">
        <v>485</v>
      </c>
      <c r="EC3" s="31" t="s">
        <v>486</v>
      </c>
      <c r="ED3" s="31" t="s">
        <v>487</v>
      </c>
      <c r="EE3" s="31" t="s">
        <v>488</v>
      </c>
      <c r="EF3" s="31" t="s">
        <v>489</v>
      </c>
      <c r="EG3" s="31" t="s">
        <v>490</v>
      </c>
      <c r="EH3" s="31" t="s">
        <v>406</v>
      </c>
      <c r="EI3" s="31" t="s">
        <v>407</v>
      </c>
      <c r="EJ3" s="31" t="s">
        <v>408</v>
      </c>
      <c r="EK3" s="31" t="s">
        <v>409</v>
      </c>
      <c r="EL3" s="8" t="s">
        <v>410</v>
      </c>
      <c r="EM3" s="31" t="s">
        <v>411</v>
      </c>
      <c r="EN3" s="31" t="s">
        <v>412</v>
      </c>
      <c r="EO3" s="31" t="s">
        <v>413</v>
      </c>
      <c r="EP3" s="31" t="s">
        <v>414</v>
      </c>
      <c r="EQ3" s="31" t="s">
        <v>491</v>
      </c>
      <c r="ER3" s="31" t="s">
        <v>492</v>
      </c>
      <c r="ES3" s="31" t="s">
        <v>493</v>
      </c>
      <c r="ET3" s="31" t="s">
        <v>494</v>
      </c>
      <c r="EU3" s="31" t="s">
        <v>495</v>
      </c>
      <c r="EV3" s="31" t="s">
        <v>496</v>
      </c>
      <c r="EW3" s="31" t="s">
        <v>421</v>
      </c>
      <c r="EX3" s="31" t="s">
        <v>422</v>
      </c>
      <c r="EY3" s="31" t="s">
        <v>423</v>
      </c>
      <c r="EZ3" s="31" t="s">
        <v>424</v>
      </c>
      <c r="FA3" s="8" t="s">
        <v>425</v>
      </c>
      <c r="FB3" s="31" t="s">
        <v>426</v>
      </c>
      <c r="FC3" s="31" t="s">
        <v>427</v>
      </c>
      <c r="FD3" s="31" t="s">
        <v>428</v>
      </c>
      <c r="FE3" s="31" t="s">
        <v>429</v>
      </c>
      <c r="FF3" s="31" t="s">
        <v>497</v>
      </c>
      <c r="FG3" s="31" t="s">
        <v>498</v>
      </c>
      <c r="FH3" s="31" t="s">
        <v>499</v>
      </c>
      <c r="FI3" s="31" t="s">
        <v>500</v>
      </c>
      <c r="FJ3" s="31" t="s">
        <v>501</v>
      </c>
      <c r="FK3" s="31" t="s">
        <v>502</v>
      </c>
      <c r="FL3" s="31" t="s">
        <v>436</v>
      </c>
      <c r="FM3" s="31" t="s">
        <v>437</v>
      </c>
    </row>
    <row r="4" spans="2:169" x14ac:dyDescent="0.25">
      <c r="B4" t="s">
        <v>103</v>
      </c>
      <c r="C4" s="19" t="b">
        <f>Weighting!Q8</f>
        <v>0</v>
      </c>
      <c r="D4" t="s">
        <v>104</v>
      </c>
      <c r="E4" s="19" t="b">
        <f>Weighting!S8</f>
        <v>0</v>
      </c>
      <c r="G4" s="19"/>
      <c r="H4" s="32">
        <f>Weighting!C8</f>
        <v>0</v>
      </c>
      <c r="I4" s="32">
        <f>Weighting!D8</f>
        <v>0</v>
      </c>
      <c r="J4" s="10">
        <f>Weighting!D13</f>
        <v>0</v>
      </c>
      <c r="K4" s="10" t="str">
        <f>IF(C3=TRUE,Weighting!E13,"")</f>
        <v/>
      </c>
      <c r="L4" s="10" t="str">
        <f>IF(C4=TRUE,Weighting!F13,"")</f>
        <v/>
      </c>
      <c r="M4" s="10" t="str">
        <f>IF(C5=TRUE,Weighting!G13,"")</f>
        <v/>
      </c>
      <c r="N4" s="10" t="str">
        <f>IF(C6=TRUE,Weighting!H13,"")</f>
        <v/>
      </c>
      <c r="O4" s="10" t="str">
        <f>IF(E3=TRUE,Weighting!#REF!,"")</f>
        <v/>
      </c>
      <c r="P4" s="10" t="str">
        <f>IF(E4=TRUE,Weighting!#REF!,"")</f>
        <v/>
      </c>
      <c r="Q4" s="10" t="str">
        <f>IF(E5=TRUE,Weighting!K13,"")</f>
        <v/>
      </c>
      <c r="R4" s="10" t="str">
        <f>IF(E5=TRUE,Weighting!K11,"")</f>
        <v/>
      </c>
      <c r="T4" s="11">
        <f>H4</f>
        <v>0</v>
      </c>
      <c r="U4" s="11">
        <f t="shared" ref="U4:Z4" si="0">I4</f>
        <v>0</v>
      </c>
      <c r="V4" s="11">
        <f t="shared" si="0"/>
        <v>0</v>
      </c>
      <c r="W4" s="11" t="str">
        <f t="shared" si="0"/>
        <v/>
      </c>
      <c r="X4" s="11" t="str">
        <f t="shared" si="0"/>
        <v/>
      </c>
      <c r="Y4" s="11" t="str">
        <f t="shared" si="0"/>
        <v/>
      </c>
      <c r="Z4" s="11" t="str">
        <f t="shared" si="0"/>
        <v/>
      </c>
      <c r="AA4" s="11">
        <f>Weighting!H10</f>
        <v>0</v>
      </c>
      <c r="AB4" s="11">
        <f>Weighting!I10</f>
        <v>0</v>
      </c>
      <c r="AC4" s="11">
        <f>Weighting!J10</f>
        <v>0</v>
      </c>
      <c r="AD4" s="11">
        <f>Weighting!H11</f>
        <v>0</v>
      </c>
      <c r="AE4" s="11">
        <f>Weighting!I11</f>
        <v>0</v>
      </c>
      <c r="AF4" s="11">
        <f>Weighting!J11</f>
        <v>0</v>
      </c>
      <c r="AG4" s="11" t="str">
        <f>Q4</f>
        <v/>
      </c>
      <c r="AH4" s="11" t="str">
        <f>R4</f>
        <v/>
      </c>
      <c r="AI4" s="11">
        <f>H10</f>
        <v>0</v>
      </c>
      <c r="AJ4" s="11">
        <f t="shared" ref="AJ4:AO4" si="1">I10</f>
        <v>0</v>
      </c>
      <c r="AK4" s="11">
        <f t="shared" si="1"/>
        <v>0</v>
      </c>
      <c r="AL4" s="11" t="str">
        <f t="shared" si="1"/>
        <v/>
      </c>
      <c r="AM4" s="11" t="str">
        <f t="shared" si="1"/>
        <v/>
      </c>
      <c r="AN4" s="11" t="str">
        <f t="shared" si="1"/>
        <v/>
      </c>
      <c r="AO4" s="11" t="str">
        <f t="shared" si="1"/>
        <v/>
      </c>
      <c r="AP4" s="11">
        <f>Weighting!H17</f>
        <v>0</v>
      </c>
      <c r="AQ4" s="11">
        <f>Weighting!I17</f>
        <v>0</v>
      </c>
      <c r="AR4" s="11">
        <f>Weighting!J17</f>
        <v>0</v>
      </c>
      <c r="AS4" s="11">
        <f>Weighting!H18</f>
        <v>0</v>
      </c>
      <c r="AT4" s="11">
        <f>Weighting!I18</f>
        <v>0</v>
      </c>
      <c r="AU4" s="11">
        <f>Weighting!J18</f>
        <v>0</v>
      </c>
      <c r="AV4" s="11" t="str">
        <f>Q10</f>
        <v/>
      </c>
      <c r="AW4" s="11" t="str">
        <f>R10</f>
        <v/>
      </c>
      <c r="AX4" s="11">
        <f>H16</f>
        <v>0</v>
      </c>
      <c r="AY4" s="11">
        <f t="shared" ref="AY4:BD4" si="2">I16</f>
        <v>0</v>
      </c>
      <c r="AZ4" s="11">
        <f t="shared" si="2"/>
        <v>0</v>
      </c>
      <c r="BA4" s="11" t="str">
        <f t="shared" si="2"/>
        <v/>
      </c>
      <c r="BB4" s="11" t="str">
        <f t="shared" si="2"/>
        <v/>
      </c>
      <c r="BC4" s="11" t="str">
        <f t="shared" si="2"/>
        <v/>
      </c>
      <c r="BD4" s="11" t="str">
        <f t="shared" si="2"/>
        <v/>
      </c>
      <c r="BE4" s="11">
        <f>Weighting!H24</f>
        <v>0</v>
      </c>
      <c r="BF4" s="11">
        <f>Weighting!I24</f>
        <v>0</v>
      </c>
      <c r="BG4" s="11">
        <f>Weighting!J24</f>
        <v>0</v>
      </c>
      <c r="BH4" s="11">
        <f>Weighting!H25</f>
        <v>0</v>
      </c>
      <c r="BI4" s="11">
        <f>Weighting!I25</f>
        <v>0</v>
      </c>
      <c r="BJ4" s="11">
        <f>Weighting!J25</f>
        <v>0</v>
      </c>
      <c r="BK4" s="11" t="str">
        <f>Q16</f>
        <v/>
      </c>
      <c r="BL4" s="11" t="str">
        <f>R16</f>
        <v/>
      </c>
      <c r="BM4" s="11">
        <f>H22</f>
        <v>0</v>
      </c>
      <c r="BN4" s="11">
        <f t="shared" ref="BN4:BS4" si="3">I22</f>
        <v>0</v>
      </c>
      <c r="BO4" s="11">
        <f t="shared" si="3"/>
        <v>0</v>
      </c>
      <c r="BP4" s="11" t="str">
        <f t="shared" si="3"/>
        <v/>
      </c>
      <c r="BQ4" s="11" t="str">
        <f t="shared" si="3"/>
        <v/>
      </c>
      <c r="BR4" s="11" t="str">
        <f t="shared" si="3"/>
        <v/>
      </c>
      <c r="BS4" s="11" t="str">
        <f t="shared" si="3"/>
        <v/>
      </c>
      <c r="BT4" s="11">
        <f>Weighting!H31</f>
        <v>0</v>
      </c>
      <c r="BU4" s="11">
        <f>Weighting!I31</f>
        <v>0</v>
      </c>
      <c r="BV4" s="11">
        <f>Weighting!J31</f>
        <v>0</v>
      </c>
      <c r="BW4" s="11">
        <f>Weighting!H32</f>
        <v>0</v>
      </c>
      <c r="BX4" s="11">
        <f>Weighting!I32</f>
        <v>0</v>
      </c>
      <c r="BY4" s="11">
        <f>Weighting!J32</f>
        <v>0</v>
      </c>
      <c r="BZ4" s="11" t="str">
        <f>Q22</f>
        <v/>
      </c>
      <c r="CA4" s="11" t="str">
        <f>R22</f>
        <v/>
      </c>
      <c r="CB4" s="11">
        <f>H28</f>
        <v>0</v>
      </c>
      <c r="CC4" s="11">
        <f t="shared" ref="CC4:CH4" si="4">I28</f>
        <v>0</v>
      </c>
      <c r="CD4" s="11">
        <f t="shared" si="4"/>
        <v>0</v>
      </c>
      <c r="CE4" s="11" t="str">
        <f t="shared" si="4"/>
        <v/>
      </c>
      <c r="CF4" s="11" t="str">
        <f t="shared" si="4"/>
        <v/>
      </c>
      <c r="CG4" s="11" t="str">
        <f t="shared" si="4"/>
        <v/>
      </c>
      <c r="CH4" s="11" t="str">
        <f t="shared" si="4"/>
        <v/>
      </c>
      <c r="CI4" s="11">
        <f>Weighting!H38</f>
        <v>0</v>
      </c>
      <c r="CJ4" s="11">
        <f>Weighting!I38</f>
        <v>0</v>
      </c>
      <c r="CK4" s="11">
        <f>Weighting!J38</f>
        <v>0</v>
      </c>
      <c r="CL4" s="11">
        <f>Weighting!H39</f>
        <v>0</v>
      </c>
      <c r="CM4" s="11">
        <f>Weighting!I39</f>
        <v>0</v>
      </c>
      <c r="CN4" s="11">
        <f>Weighting!J39</f>
        <v>0</v>
      </c>
      <c r="CO4" s="11" t="str">
        <f>Q28</f>
        <v/>
      </c>
      <c r="CP4" s="11" t="str">
        <f>R28</f>
        <v/>
      </c>
      <c r="CQ4" s="11">
        <f>H34</f>
        <v>0</v>
      </c>
      <c r="CR4" s="11">
        <f t="shared" ref="CR4:CW4" si="5">I34</f>
        <v>0</v>
      </c>
      <c r="CS4" s="11">
        <f t="shared" si="5"/>
        <v>0</v>
      </c>
      <c r="CT4" s="11" t="str">
        <f t="shared" si="5"/>
        <v/>
      </c>
      <c r="CU4" s="11" t="str">
        <f t="shared" si="5"/>
        <v/>
      </c>
      <c r="CV4" s="11" t="str">
        <f t="shared" si="5"/>
        <v/>
      </c>
      <c r="CW4" s="11" t="str">
        <f t="shared" si="5"/>
        <v/>
      </c>
      <c r="CX4" s="11">
        <f>Weighting!H45</f>
        <v>0</v>
      </c>
      <c r="CY4" s="11">
        <f>Weighting!I45</f>
        <v>0</v>
      </c>
      <c r="CZ4" s="11">
        <f>Weighting!J45</f>
        <v>0</v>
      </c>
      <c r="DA4" s="11">
        <f>Weighting!H46</f>
        <v>0</v>
      </c>
      <c r="DB4" s="11">
        <f>Weighting!I46</f>
        <v>0</v>
      </c>
      <c r="DC4" s="11">
        <f>Weighting!J46</f>
        <v>0</v>
      </c>
      <c r="DD4" s="11" t="str">
        <f>Q34</f>
        <v/>
      </c>
      <c r="DE4" s="11" t="str">
        <f>R34</f>
        <v/>
      </c>
      <c r="DF4" s="11">
        <f>H40</f>
        <v>0</v>
      </c>
      <c r="DG4" s="11">
        <f t="shared" ref="DG4:DL4" si="6">I40</f>
        <v>0</v>
      </c>
      <c r="DH4" s="11">
        <f t="shared" si="6"/>
        <v>0</v>
      </c>
      <c r="DI4" s="11" t="str">
        <f t="shared" si="6"/>
        <v/>
      </c>
      <c r="DJ4" s="11" t="str">
        <f t="shared" si="6"/>
        <v/>
      </c>
      <c r="DK4" s="11" t="str">
        <f t="shared" si="6"/>
        <v/>
      </c>
      <c r="DL4" s="11" t="str">
        <f t="shared" si="6"/>
        <v/>
      </c>
      <c r="DM4" s="11">
        <f>Weighting!H52</f>
        <v>0</v>
      </c>
      <c r="DN4" s="11">
        <f>Weighting!I52</f>
        <v>0</v>
      </c>
      <c r="DO4" s="11">
        <f>Weighting!J52</f>
        <v>0</v>
      </c>
      <c r="DP4" s="11">
        <f>Weighting!H53</f>
        <v>0</v>
      </c>
      <c r="DQ4" s="11">
        <f>Weighting!I53</f>
        <v>0</v>
      </c>
      <c r="DR4" s="11">
        <f>Weighting!J53</f>
        <v>0</v>
      </c>
      <c r="DS4" s="11" t="str">
        <f>Q40</f>
        <v/>
      </c>
      <c r="DT4" s="11" t="str">
        <f>R40</f>
        <v/>
      </c>
      <c r="DU4" s="11">
        <f>H46</f>
        <v>0</v>
      </c>
      <c r="DV4" s="11">
        <f t="shared" ref="DV4:EA4" si="7">I46</f>
        <v>0</v>
      </c>
      <c r="DW4" s="11">
        <f t="shared" si="7"/>
        <v>0</v>
      </c>
      <c r="DX4" s="11" t="str">
        <f t="shared" si="7"/>
        <v/>
      </c>
      <c r="DY4" s="11" t="str">
        <f t="shared" si="7"/>
        <v/>
      </c>
      <c r="DZ4" s="11" t="str">
        <f t="shared" si="7"/>
        <v/>
      </c>
      <c r="EA4" s="11" t="str">
        <f t="shared" si="7"/>
        <v/>
      </c>
      <c r="EB4" s="11">
        <f>Weighting!H59</f>
        <v>0</v>
      </c>
      <c r="EC4" s="11">
        <f>Weighting!I59</f>
        <v>0</v>
      </c>
      <c r="ED4" s="11">
        <f>Weighting!J59</f>
        <v>0</v>
      </c>
      <c r="EE4" s="11">
        <f>Weighting!H60</f>
        <v>0</v>
      </c>
      <c r="EF4" s="11">
        <f>Weighting!I60</f>
        <v>0</v>
      </c>
      <c r="EG4" s="11">
        <f>Weighting!J60</f>
        <v>0</v>
      </c>
      <c r="EH4" s="11" t="str">
        <f>Q46</f>
        <v/>
      </c>
      <c r="EI4" s="11" t="str">
        <f>R46</f>
        <v/>
      </c>
      <c r="EJ4" s="11">
        <f>H52</f>
        <v>0</v>
      </c>
      <c r="EK4" s="11">
        <f t="shared" ref="EK4:EP4" si="8">I52</f>
        <v>0</v>
      </c>
      <c r="EL4" s="11">
        <f t="shared" si="8"/>
        <v>0</v>
      </c>
      <c r="EM4" s="11" t="str">
        <f t="shared" si="8"/>
        <v/>
      </c>
      <c r="EN4" s="11" t="str">
        <f t="shared" si="8"/>
        <v/>
      </c>
      <c r="EO4" s="11" t="str">
        <f t="shared" si="8"/>
        <v/>
      </c>
      <c r="EP4" s="11" t="str">
        <f t="shared" si="8"/>
        <v/>
      </c>
      <c r="EQ4" s="11">
        <f>Weighting!H66</f>
        <v>0</v>
      </c>
      <c r="ER4" s="11">
        <f>Weighting!I66</f>
        <v>0</v>
      </c>
      <c r="ES4" s="11">
        <f>Weighting!J66</f>
        <v>0</v>
      </c>
      <c r="ET4" s="11">
        <f>Weighting!H67</f>
        <v>0</v>
      </c>
      <c r="EU4" s="11">
        <f>Weighting!I67</f>
        <v>0</v>
      </c>
      <c r="EV4" s="11">
        <f>Weighting!J67</f>
        <v>0</v>
      </c>
      <c r="EW4" s="11" t="str">
        <f>Q52</f>
        <v/>
      </c>
      <c r="EX4" s="11" t="str">
        <f>R52</f>
        <v/>
      </c>
      <c r="EY4" s="11">
        <f>H58</f>
        <v>0</v>
      </c>
      <c r="EZ4" s="11">
        <f t="shared" ref="EZ4:FE4" si="9">I58</f>
        <v>0</v>
      </c>
      <c r="FA4" s="11">
        <f t="shared" si="9"/>
        <v>0</v>
      </c>
      <c r="FB4" s="11" t="str">
        <f t="shared" si="9"/>
        <v/>
      </c>
      <c r="FC4" s="11" t="str">
        <f t="shared" si="9"/>
        <v/>
      </c>
      <c r="FD4" s="11" t="str">
        <f t="shared" si="9"/>
        <v/>
      </c>
      <c r="FE4" s="11" t="str">
        <f t="shared" si="9"/>
        <v/>
      </c>
      <c r="FF4" s="11">
        <f>Weighting!H73</f>
        <v>0</v>
      </c>
      <c r="FG4" s="11">
        <f>Weighting!I73</f>
        <v>0</v>
      </c>
      <c r="FH4" s="11">
        <f>Weighting!J73</f>
        <v>0</v>
      </c>
      <c r="FI4" s="11">
        <f>Weighting!H74</f>
        <v>0</v>
      </c>
      <c r="FJ4" s="11">
        <f>Weighting!I74</f>
        <v>0</v>
      </c>
      <c r="FK4" s="11">
        <f>Weighting!J74</f>
        <v>0</v>
      </c>
      <c r="FL4" s="11" t="str">
        <f>Q58</f>
        <v/>
      </c>
      <c r="FM4" s="11" t="str">
        <f>R58</f>
        <v/>
      </c>
    </row>
    <row r="5" spans="2:169" x14ac:dyDescent="0.25">
      <c r="B5" t="s">
        <v>109</v>
      </c>
      <c r="C5" s="19" t="b">
        <f>Weighting!Q9</f>
        <v>0</v>
      </c>
      <c r="D5" t="s">
        <v>110</v>
      </c>
      <c r="E5" s="19" t="b">
        <f>Weighting!S9</f>
        <v>0</v>
      </c>
      <c r="G5" s="19"/>
      <c r="H5" s="19"/>
      <c r="I5" s="19"/>
    </row>
    <row r="6" spans="2:169" x14ac:dyDescent="0.25">
      <c r="B6" t="s">
        <v>113</v>
      </c>
      <c r="C6" s="19" t="b">
        <f>Weighting!Q10</f>
        <v>0</v>
      </c>
      <c r="E6" s="19"/>
    </row>
    <row r="7" spans="2:169" x14ac:dyDescent="0.25">
      <c r="C7" s="19"/>
      <c r="E7" s="19"/>
    </row>
    <row r="8" spans="2:169" x14ac:dyDescent="0.25">
      <c r="C8" s="19"/>
      <c r="E8" s="19"/>
    </row>
    <row r="9" spans="2:169" x14ac:dyDescent="0.25">
      <c r="B9" t="s">
        <v>100</v>
      </c>
      <c r="C9" s="19" t="b">
        <f>Weighting!Q14</f>
        <v>0</v>
      </c>
      <c r="D9" t="s">
        <v>101</v>
      </c>
      <c r="E9" s="19" t="b">
        <f>Weighting!S14</f>
        <v>0</v>
      </c>
      <c r="H9" s="31" t="s">
        <v>303</v>
      </c>
      <c r="I9" s="31" t="s">
        <v>304</v>
      </c>
      <c r="J9" s="8" t="s">
        <v>305</v>
      </c>
      <c r="K9" s="31" t="s">
        <v>306</v>
      </c>
      <c r="L9" s="31" t="s">
        <v>307</v>
      </c>
      <c r="M9" s="31" t="s">
        <v>308</v>
      </c>
      <c r="N9" s="31" t="s">
        <v>309</v>
      </c>
      <c r="O9" s="31" t="s">
        <v>503</v>
      </c>
      <c r="P9" s="31" t="s">
        <v>504</v>
      </c>
      <c r="Q9" s="31" t="s">
        <v>316</v>
      </c>
      <c r="R9" s="31" t="s">
        <v>317</v>
      </c>
    </row>
    <row r="10" spans="2:169" x14ac:dyDescent="0.25">
      <c r="B10" t="s">
        <v>103</v>
      </c>
      <c r="C10" s="19" t="b">
        <f>Weighting!Q15</f>
        <v>0</v>
      </c>
      <c r="D10" t="s">
        <v>104</v>
      </c>
      <c r="E10" s="19" t="b">
        <f>Weighting!S15</f>
        <v>0</v>
      </c>
      <c r="H10" s="32">
        <f>Weighting!C15</f>
        <v>0</v>
      </c>
      <c r="I10" s="32">
        <f>Weighting!D15</f>
        <v>0</v>
      </c>
      <c r="J10" s="10">
        <f>Weighting!D20</f>
        <v>0</v>
      </c>
      <c r="K10" s="10" t="str">
        <f>IF(C9=TRUE,Weighting!E20,"")</f>
        <v/>
      </c>
      <c r="L10" s="10" t="str">
        <f>IF(C10=TRUE,Weighting!F20,"")</f>
        <v/>
      </c>
      <c r="M10" s="10" t="str">
        <f>IF(C11=TRUE,Weighting!G20,"")</f>
        <v/>
      </c>
      <c r="N10" s="10" t="str">
        <f>IF(C12=TRUE,Weighting!H20,"")</f>
        <v/>
      </c>
      <c r="O10" s="10" t="str">
        <f>IF(E9=TRUE,Weighting!#REF!,"")</f>
        <v/>
      </c>
      <c r="P10" s="10" t="str">
        <f>IF(E10=TRUE,Weighting!#REF!,"")</f>
        <v/>
      </c>
      <c r="Q10" s="10" t="str">
        <f>IF(E11=TRUE,Weighting!K20,"")</f>
        <v/>
      </c>
      <c r="R10" s="10" t="str">
        <f>IF(E11=TRUE,Weighting!K18,"")</f>
        <v/>
      </c>
    </row>
    <row r="11" spans="2:169" x14ac:dyDescent="0.25">
      <c r="B11" t="s">
        <v>109</v>
      </c>
      <c r="C11" s="19" t="b">
        <f>Weighting!Q17</f>
        <v>0</v>
      </c>
      <c r="D11" t="s">
        <v>110</v>
      </c>
      <c r="E11" s="19" t="b">
        <f>Weighting!S17</f>
        <v>0</v>
      </c>
    </row>
    <row r="12" spans="2:169" x14ac:dyDescent="0.25">
      <c r="B12" t="s">
        <v>113</v>
      </c>
      <c r="C12" s="19" t="b">
        <f>Weighting!Q18</f>
        <v>0</v>
      </c>
      <c r="E12" s="19"/>
    </row>
    <row r="13" spans="2:169" x14ac:dyDescent="0.25">
      <c r="C13" s="19"/>
      <c r="E13" s="19"/>
    </row>
    <row r="14" spans="2:169" x14ac:dyDescent="0.25">
      <c r="C14" s="19"/>
      <c r="E14" s="19"/>
    </row>
    <row r="15" spans="2:169" x14ac:dyDescent="0.25">
      <c r="B15" t="s">
        <v>100</v>
      </c>
      <c r="C15" s="19" t="b">
        <f>Weighting!Q21</f>
        <v>0</v>
      </c>
      <c r="D15" t="s">
        <v>101</v>
      </c>
      <c r="E15" s="19" t="b">
        <f>Weighting!S21</f>
        <v>0</v>
      </c>
      <c r="H15" s="31" t="s">
        <v>318</v>
      </c>
      <c r="I15" s="31" t="s">
        <v>319</v>
      </c>
      <c r="J15" s="8" t="s">
        <v>320</v>
      </c>
      <c r="K15" s="31" t="s">
        <v>321</v>
      </c>
      <c r="L15" s="31" t="s">
        <v>322</v>
      </c>
      <c r="M15" s="31" t="s">
        <v>323</v>
      </c>
      <c r="N15" s="31" t="s">
        <v>324</v>
      </c>
      <c r="O15" s="31" t="s">
        <v>505</v>
      </c>
      <c r="P15" s="31" t="s">
        <v>506</v>
      </c>
      <c r="Q15" s="31" t="s">
        <v>331</v>
      </c>
      <c r="R15" s="31" t="s">
        <v>332</v>
      </c>
    </row>
    <row r="16" spans="2:169" x14ac:dyDescent="0.25">
      <c r="B16" t="s">
        <v>103</v>
      </c>
      <c r="C16" s="19" t="b">
        <f>Weighting!Q22</f>
        <v>0</v>
      </c>
      <c r="D16" t="s">
        <v>104</v>
      </c>
      <c r="E16" s="19" t="b">
        <f>Weighting!S22</f>
        <v>0</v>
      </c>
      <c r="H16" s="32">
        <f>Weighting!C22</f>
        <v>0</v>
      </c>
      <c r="I16" s="32">
        <f>Weighting!D22</f>
        <v>0</v>
      </c>
      <c r="J16" s="10">
        <f>Weighting!D27</f>
        <v>0</v>
      </c>
      <c r="K16" s="10" t="str">
        <f>IF(C15=TRUE,Weighting!E27,"")</f>
        <v/>
      </c>
      <c r="L16" s="10" t="str">
        <f>IF(C16=TRUE,Weighting!F27,"")</f>
        <v/>
      </c>
      <c r="M16" s="10" t="str">
        <f>IF(C17=TRUE,Weighting!G27,"")</f>
        <v/>
      </c>
      <c r="N16" s="10" t="str">
        <f>IF(C18=TRUE,Weighting!H27,"")</f>
        <v/>
      </c>
      <c r="O16" s="10" t="str">
        <f>IF(E15=TRUE,Weighting!#REF!,"")</f>
        <v/>
      </c>
      <c r="P16" s="10" t="str">
        <f>IF(E16=TRUE,Weighting!#REF!,"")</f>
        <v/>
      </c>
      <c r="Q16" s="10" t="str">
        <f>IF(E17=TRUE,Weighting!K27,"")</f>
        <v/>
      </c>
      <c r="R16" s="10" t="str">
        <f>IF(E17=TRUE,Weighting!K25,"")</f>
        <v/>
      </c>
    </row>
    <row r="17" spans="2:18" x14ac:dyDescent="0.25">
      <c r="B17" t="s">
        <v>109</v>
      </c>
      <c r="C17" s="19" t="b">
        <f>Weighting!Q24</f>
        <v>0</v>
      </c>
      <c r="D17" t="s">
        <v>110</v>
      </c>
      <c r="E17" s="19" t="b">
        <f>Weighting!S24</f>
        <v>0</v>
      </c>
    </row>
    <row r="18" spans="2:18" x14ac:dyDescent="0.25">
      <c r="B18" t="s">
        <v>113</v>
      </c>
      <c r="C18" s="19" t="b">
        <f>Weighting!Q25</f>
        <v>0</v>
      </c>
      <c r="E18" s="19"/>
    </row>
    <row r="19" spans="2:18" x14ac:dyDescent="0.25">
      <c r="C19" s="19"/>
      <c r="E19" s="19"/>
    </row>
    <row r="20" spans="2:18" x14ac:dyDescent="0.25">
      <c r="C20" s="19"/>
      <c r="E20" s="19"/>
    </row>
    <row r="21" spans="2:18" x14ac:dyDescent="0.25">
      <c r="B21" t="s">
        <v>100</v>
      </c>
      <c r="C21" s="19" t="b">
        <f>Weighting!Q28</f>
        <v>0</v>
      </c>
      <c r="D21" t="s">
        <v>101</v>
      </c>
      <c r="E21" s="19" t="b">
        <f>Weighting!S28</f>
        <v>0</v>
      </c>
      <c r="H21" s="31" t="s">
        <v>333</v>
      </c>
      <c r="I21" s="31" t="s">
        <v>334</v>
      </c>
      <c r="J21" s="8" t="s">
        <v>335</v>
      </c>
      <c r="K21" s="31" t="s">
        <v>336</v>
      </c>
      <c r="L21" s="31" t="s">
        <v>337</v>
      </c>
      <c r="M21" s="31" t="s">
        <v>338</v>
      </c>
      <c r="N21" s="31" t="s">
        <v>339</v>
      </c>
      <c r="O21" s="31" t="s">
        <v>507</v>
      </c>
      <c r="P21" s="31" t="s">
        <v>508</v>
      </c>
      <c r="Q21" s="31" t="s">
        <v>346</v>
      </c>
      <c r="R21" s="31" t="s">
        <v>347</v>
      </c>
    </row>
    <row r="22" spans="2:18" x14ac:dyDescent="0.25">
      <c r="B22" t="s">
        <v>103</v>
      </c>
      <c r="C22" s="19" t="b">
        <f>Weighting!Q29</f>
        <v>0</v>
      </c>
      <c r="D22" t="s">
        <v>104</v>
      </c>
      <c r="E22" s="19" t="b">
        <f>Weighting!S29</f>
        <v>0</v>
      </c>
      <c r="H22" s="32">
        <f>Weighting!C29</f>
        <v>0</v>
      </c>
      <c r="I22" s="32">
        <f>Weighting!D29</f>
        <v>0</v>
      </c>
      <c r="J22" s="10">
        <f>Weighting!D34</f>
        <v>0</v>
      </c>
      <c r="K22" s="10" t="str">
        <f>IF(C21=TRUE,Weighting!E34,"")</f>
        <v/>
      </c>
      <c r="L22" s="10" t="str">
        <f>IF(C22=TRUE,Weighting!F34,"")</f>
        <v/>
      </c>
      <c r="M22" s="10" t="str">
        <f>IF(C23=TRUE,Weighting!G34,"")</f>
        <v/>
      </c>
      <c r="N22" s="10" t="str">
        <f>IF(C24=TRUE,Weighting!H34,"")</f>
        <v/>
      </c>
      <c r="O22" s="10" t="str">
        <f>IF(E21=TRUE,Weighting!#REF!,"")</f>
        <v/>
      </c>
      <c r="P22" s="10" t="str">
        <f>IF(E22=TRUE,Weighting!#REF!,"")</f>
        <v/>
      </c>
      <c r="Q22" s="10" t="str">
        <f>IF(E23=TRUE,Weighting!K34,"")</f>
        <v/>
      </c>
      <c r="R22" s="10" t="str">
        <f>IF(E23=TRUE,Weighting!K32,"")</f>
        <v/>
      </c>
    </row>
    <row r="23" spans="2:18" x14ac:dyDescent="0.25">
      <c r="B23" t="s">
        <v>109</v>
      </c>
      <c r="C23" s="19" t="b">
        <f>Weighting!Q31</f>
        <v>0</v>
      </c>
      <c r="D23" t="s">
        <v>110</v>
      </c>
      <c r="E23" s="19" t="b">
        <f>Weighting!S31</f>
        <v>0</v>
      </c>
    </row>
    <row r="24" spans="2:18" x14ac:dyDescent="0.25">
      <c r="B24" t="s">
        <v>113</v>
      </c>
      <c r="C24" s="19" t="b">
        <f>Weighting!Q32</f>
        <v>0</v>
      </c>
      <c r="E24" s="19"/>
    </row>
    <row r="25" spans="2:18" x14ac:dyDescent="0.25">
      <c r="C25" s="19"/>
      <c r="E25" s="19"/>
    </row>
    <row r="26" spans="2:18" x14ac:dyDescent="0.25">
      <c r="C26" s="19"/>
      <c r="E26" s="19"/>
    </row>
    <row r="27" spans="2:18" x14ac:dyDescent="0.25">
      <c r="B27" t="s">
        <v>100</v>
      </c>
      <c r="C27" s="19" t="b">
        <f>Weighting!Q35</f>
        <v>0</v>
      </c>
      <c r="D27" t="s">
        <v>101</v>
      </c>
      <c r="E27" s="19" t="b">
        <f>Weighting!S35</f>
        <v>0</v>
      </c>
      <c r="H27" s="31" t="s">
        <v>348</v>
      </c>
      <c r="I27" s="31" t="s">
        <v>349</v>
      </c>
      <c r="J27" s="8" t="s">
        <v>350</v>
      </c>
      <c r="K27" s="31" t="s">
        <v>351</v>
      </c>
      <c r="L27" s="31" t="s">
        <v>352</v>
      </c>
      <c r="M27" s="31" t="s">
        <v>353</v>
      </c>
      <c r="N27" s="31" t="s">
        <v>354</v>
      </c>
      <c r="O27" s="31" t="s">
        <v>509</v>
      </c>
      <c r="P27" s="31" t="s">
        <v>510</v>
      </c>
      <c r="Q27" s="31" t="s">
        <v>361</v>
      </c>
      <c r="R27" s="31" t="s">
        <v>362</v>
      </c>
    </row>
    <row r="28" spans="2:18" x14ac:dyDescent="0.25">
      <c r="B28" t="s">
        <v>103</v>
      </c>
      <c r="C28" s="19" t="b">
        <f>Weighting!Q36</f>
        <v>0</v>
      </c>
      <c r="D28" t="s">
        <v>104</v>
      </c>
      <c r="E28" s="19" t="b">
        <f>Weighting!S36</f>
        <v>0</v>
      </c>
      <c r="H28" s="32">
        <f>Weighting!C36</f>
        <v>0</v>
      </c>
      <c r="I28" s="32">
        <f>Weighting!D36</f>
        <v>0</v>
      </c>
      <c r="J28" s="10">
        <f>Weighting!D41</f>
        <v>0</v>
      </c>
      <c r="K28" s="10" t="str">
        <f>IF(C27=TRUE,Weighting!E41,"")</f>
        <v/>
      </c>
      <c r="L28" s="10" t="str">
        <f>IF(C28=TRUE,Weighting!F41,"")</f>
        <v/>
      </c>
      <c r="M28" s="10" t="str">
        <f>IF(C29=TRUE,Weighting!G41,"")</f>
        <v/>
      </c>
      <c r="N28" s="10" t="str">
        <f>IF(C30=TRUE,Weighting!H41,"")</f>
        <v/>
      </c>
      <c r="O28" s="10" t="str">
        <f>IF(E27=TRUE,Weighting!#REF!,"")</f>
        <v/>
      </c>
      <c r="P28" s="10" t="str">
        <f>IF(E28=TRUE,Weighting!#REF!,"")</f>
        <v/>
      </c>
      <c r="Q28" s="10" t="str">
        <f>IF(E29=TRUE,Weighting!K41,"")</f>
        <v/>
      </c>
      <c r="R28" s="10" t="str">
        <f>IF(E29=TRUE,Weighting!K39,"")</f>
        <v/>
      </c>
    </row>
    <row r="29" spans="2:18" x14ac:dyDescent="0.25">
      <c r="B29" t="s">
        <v>109</v>
      </c>
      <c r="C29" s="19" t="b">
        <f>Weighting!Q38</f>
        <v>0</v>
      </c>
      <c r="D29" t="s">
        <v>110</v>
      </c>
      <c r="E29" s="19" t="b">
        <f>Weighting!S38</f>
        <v>0</v>
      </c>
    </row>
    <row r="30" spans="2:18" x14ac:dyDescent="0.25">
      <c r="B30" t="s">
        <v>113</v>
      </c>
      <c r="C30" s="19" t="b">
        <f>Weighting!Q39</f>
        <v>0</v>
      </c>
      <c r="E30" s="19"/>
    </row>
    <row r="31" spans="2:18" x14ac:dyDescent="0.25">
      <c r="C31" s="19"/>
      <c r="E31" s="19"/>
    </row>
    <row r="32" spans="2:18" x14ac:dyDescent="0.25">
      <c r="C32" s="19"/>
      <c r="E32" s="19"/>
    </row>
    <row r="33" spans="2:18" x14ac:dyDescent="0.25">
      <c r="B33" t="s">
        <v>100</v>
      </c>
      <c r="C33" s="19" t="b">
        <f>Weighting!Q42</f>
        <v>0</v>
      </c>
      <c r="D33" t="s">
        <v>101</v>
      </c>
      <c r="E33" s="19" t="b">
        <f>Weighting!S42</f>
        <v>0</v>
      </c>
      <c r="H33" s="31" t="s">
        <v>363</v>
      </c>
      <c r="I33" s="31" t="s">
        <v>364</v>
      </c>
      <c r="J33" s="8" t="s">
        <v>365</v>
      </c>
      <c r="K33" s="31" t="s">
        <v>366</v>
      </c>
      <c r="L33" s="31" t="s">
        <v>367</v>
      </c>
      <c r="M33" s="31" t="s">
        <v>368</v>
      </c>
      <c r="N33" s="31" t="s">
        <v>369</v>
      </c>
      <c r="O33" s="31" t="s">
        <v>511</v>
      </c>
      <c r="P33" s="31" t="s">
        <v>512</v>
      </c>
      <c r="Q33" s="31" t="s">
        <v>376</v>
      </c>
      <c r="R33" s="31" t="s">
        <v>377</v>
      </c>
    </row>
    <row r="34" spans="2:18" x14ac:dyDescent="0.25">
      <c r="B34" t="s">
        <v>103</v>
      </c>
      <c r="C34" s="19" t="b">
        <f>Weighting!Q43</f>
        <v>0</v>
      </c>
      <c r="D34" t="s">
        <v>104</v>
      </c>
      <c r="E34" s="19" t="b">
        <f>Weighting!S43</f>
        <v>0</v>
      </c>
      <c r="H34" s="32">
        <f>Weighting!C43</f>
        <v>0</v>
      </c>
      <c r="I34" s="32">
        <f>Weighting!D43</f>
        <v>0</v>
      </c>
      <c r="J34" s="10">
        <f>Weighting!D48</f>
        <v>0</v>
      </c>
      <c r="K34" s="10" t="str">
        <f>IF(C33=TRUE,Weighting!E48,"")</f>
        <v/>
      </c>
      <c r="L34" s="10" t="str">
        <f>IF(C34=TRUE,Weighting!F48,"")</f>
        <v/>
      </c>
      <c r="M34" s="10" t="str">
        <f>IF(C35=TRUE,Weighting!G48,"")</f>
        <v/>
      </c>
      <c r="N34" s="10" t="str">
        <f>IF(C36=TRUE,Weighting!H48,"")</f>
        <v/>
      </c>
      <c r="O34" s="10" t="str">
        <f>IF(E33=TRUE,Weighting!#REF!,"")</f>
        <v/>
      </c>
      <c r="P34" s="10" t="str">
        <f>IF(E34=TRUE,Weighting!#REF!,"")</f>
        <v/>
      </c>
      <c r="Q34" s="10" t="str">
        <f>IF(E35=TRUE,Weighting!K48,"")</f>
        <v/>
      </c>
      <c r="R34" s="10" t="str">
        <f>IF(E35=TRUE,Weighting!K46,"")</f>
        <v/>
      </c>
    </row>
    <row r="35" spans="2:18" x14ac:dyDescent="0.25">
      <c r="B35" t="s">
        <v>109</v>
      </c>
      <c r="C35" s="19" t="b">
        <f>Weighting!Q45</f>
        <v>0</v>
      </c>
      <c r="D35" t="s">
        <v>110</v>
      </c>
      <c r="E35" s="19" t="b">
        <f>Weighting!S45</f>
        <v>0</v>
      </c>
    </row>
    <row r="36" spans="2:18" x14ac:dyDescent="0.25">
      <c r="B36" t="s">
        <v>113</v>
      </c>
      <c r="C36" s="19" t="b">
        <f>Weighting!Q46</f>
        <v>0</v>
      </c>
      <c r="E36" s="19"/>
    </row>
    <row r="37" spans="2:18" x14ac:dyDescent="0.25">
      <c r="C37" s="19"/>
      <c r="E37" s="19"/>
    </row>
    <row r="38" spans="2:18" x14ac:dyDescent="0.25">
      <c r="C38" s="19"/>
      <c r="E38" s="19"/>
    </row>
    <row r="39" spans="2:18" x14ac:dyDescent="0.25">
      <c r="B39" t="s">
        <v>100</v>
      </c>
      <c r="C39" s="19" t="b">
        <f>Weighting!Q49</f>
        <v>0</v>
      </c>
      <c r="D39" t="s">
        <v>101</v>
      </c>
      <c r="E39" s="19" t="b">
        <f>Weighting!S49</f>
        <v>0</v>
      </c>
      <c r="H39" s="31" t="s">
        <v>378</v>
      </c>
      <c r="I39" s="31" t="s">
        <v>379</v>
      </c>
      <c r="J39" s="8" t="s">
        <v>380</v>
      </c>
      <c r="K39" s="31" t="s">
        <v>381</v>
      </c>
      <c r="L39" s="31" t="s">
        <v>382</v>
      </c>
      <c r="M39" s="31" t="s">
        <v>383</v>
      </c>
      <c r="N39" s="31" t="s">
        <v>384</v>
      </c>
      <c r="O39" s="31" t="s">
        <v>513</v>
      </c>
      <c r="P39" s="31" t="s">
        <v>514</v>
      </c>
      <c r="Q39" s="31" t="s">
        <v>391</v>
      </c>
      <c r="R39" s="31" t="s">
        <v>392</v>
      </c>
    </row>
    <row r="40" spans="2:18" x14ac:dyDescent="0.25">
      <c r="B40" t="s">
        <v>103</v>
      </c>
      <c r="C40" s="19" t="b">
        <f>Weighting!Q50</f>
        <v>0</v>
      </c>
      <c r="D40" t="s">
        <v>104</v>
      </c>
      <c r="E40" s="19" t="b">
        <f>Weighting!S50</f>
        <v>0</v>
      </c>
      <c r="H40" s="32">
        <f>Weighting!C50</f>
        <v>0</v>
      </c>
      <c r="I40" s="32">
        <f>Weighting!D50</f>
        <v>0</v>
      </c>
      <c r="J40" s="10">
        <f>Weighting!D55</f>
        <v>0</v>
      </c>
      <c r="K40" s="10" t="str">
        <f>IF(C39=TRUE,Weighting!E55,"")</f>
        <v/>
      </c>
      <c r="L40" s="10" t="str">
        <f>IF(C40=TRUE,Weighting!F55,"")</f>
        <v/>
      </c>
      <c r="M40" s="10" t="str">
        <f>IF(C41=TRUE,Weighting!G55,"")</f>
        <v/>
      </c>
      <c r="N40" s="10" t="str">
        <f>IF(C42=TRUE,Weighting!H55,"")</f>
        <v/>
      </c>
      <c r="O40" s="10" t="str">
        <f>IF(E39=TRUE,Weighting!#REF!,"")</f>
        <v/>
      </c>
      <c r="P40" s="10" t="str">
        <f>IF(E40=TRUE,Weighting!#REF!,"")</f>
        <v/>
      </c>
      <c r="Q40" s="10" t="str">
        <f>IF(E41=TRUE,Weighting!K55,"")</f>
        <v/>
      </c>
      <c r="R40" s="10" t="str">
        <f>IF(E41=TRUE,Weighting!K53,"")</f>
        <v/>
      </c>
    </row>
    <row r="41" spans="2:18" x14ac:dyDescent="0.25">
      <c r="B41" t="s">
        <v>109</v>
      </c>
      <c r="C41" s="19" t="b">
        <f>Weighting!Q52</f>
        <v>0</v>
      </c>
      <c r="D41" t="s">
        <v>110</v>
      </c>
      <c r="E41" s="19" t="b">
        <f>Weighting!S52</f>
        <v>0</v>
      </c>
    </row>
    <row r="42" spans="2:18" x14ac:dyDescent="0.25">
      <c r="B42" t="s">
        <v>113</v>
      </c>
      <c r="C42" s="19" t="b">
        <f>Weighting!Q53</f>
        <v>0</v>
      </c>
      <c r="E42" s="19"/>
    </row>
    <row r="43" spans="2:18" x14ac:dyDescent="0.25">
      <c r="C43" s="19"/>
      <c r="E43" s="19"/>
    </row>
    <row r="44" spans="2:18" x14ac:dyDescent="0.25">
      <c r="C44" s="19"/>
      <c r="E44" s="19"/>
    </row>
    <row r="45" spans="2:18" x14ac:dyDescent="0.25">
      <c r="B45" t="s">
        <v>100</v>
      </c>
      <c r="C45" s="19" t="b">
        <f>Weighting!Q56</f>
        <v>0</v>
      </c>
      <c r="D45" t="s">
        <v>101</v>
      </c>
      <c r="E45" s="19" t="b">
        <f>Weighting!S56</f>
        <v>0</v>
      </c>
      <c r="H45" s="31" t="s">
        <v>393</v>
      </c>
      <c r="I45" s="31" t="s">
        <v>394</v>
      </c>
      <c r="J45" s="8" t="s">
        <v>395</v>
      </c>
      <c r="K45" s="31" t="s">
        <v>396</v>
      </c>
      <c r="L45" s="31" t="s">
        <v>397</v>
      </c>
      <c r="M45" s="31" t="s">
        <v>398</v>
      </c>
      <c r="N45" s="31" t="s">
        <v>399</v>
      </c>
      <c r="O45" s="31" t="s">
        <v>515</v>
      </c>
      <c r="P45" s="31" t="s">
        <v>516</v>
      </c>
      <c r="Q45" s="31" t="s">
        <v>406</v>
      </c>
      <c r="R45" s="31" t="s">
        <v>407</v>
      </c>
    </row>
    <row r="46" spans="2:18" x14ac:dyDescent="0.25">
      <c r="B46" t="s">
        <v>103</v>
      </c>
      <c r="C46" s="19" t="b">
        <f>Weighting!Q57</f>
        <v>0</v>
      </c>
      <c r="D46" t="s">
        <v>104</v>
      </c>
      <c r="E46" s="19" t="b">
        <f>Weighting!S57</f>
        <v>0</v>
      </c>
      <c r="H46" s="32">
        <f>Weighting!C57</f>
        <v>0</v>
      </c>
      <c r="I46" s="32">
        <f>Weighting!D57</f>
        <v>0</v>
      </c>
      <c r="J46" s="10">
        <f>Weighting!D62</f>
        <v>0</v>
      </c>
      <c r="K46" s="10" t="str">
        <f>IF(C45=TRUE,Weighting!E62,"")</f>
        <v/>
      </c>
      <c r="L46" s="10" t="str">
        <f>IF(C46=TRUE,Weighting!F62,"")</f>
        <v/>
      </c>
      <c r="M46" s="10" t="str">
        <f>IF(C47=TRUE,Weighting!G62,"")</f>
        <v/>
      </c>
      <c r="N46" s="10" t="str">
        <f>IF(C48=TRUE,Weighting!H62,"")</f>
        <v/>
      </c>
      <c r="O46" s="10" t="str">
        <f>IF(E45=TRUE,Weighting!#REF!,"")</f>
        <v/>
      </c>
      <c r="P46" s="10" t="str">
        <f>IF(E46=TRUE,Weighting!#REF!,"")</f>
        <v/>
      </c>
      <c r="Q46" s="10" t="str">
        <f>IF(E47=TRUE,Weighting!K62,"")</f>
        <v/>
      </c>
      <c r="R46" s="10" t="str">
        <f>IF(E47=TRUE,Weighting!K60,"")</f>
        <v/>
      </c>
    </row>
    <row r="47" spans="2:18" x14ac:dyDescent="0.25">
      <c r="B47" t="s">
        <v>109</v>
      </c>
      <c r="C47" s="19" t="b">
        <f>Weighting!Q59</f>
        <v>0</v>
      </c>
      <c r="D47" t="s">
        <v>110</v>
      </c>
      <c r="E47" s="19" t="b">
        <f>Weighting!S59</f>
        <v>0</v>
      </c>
    </row>
    <row r="48" spans="2:18" x14ac:dyDescent="0.25">
      <c r="B48" t="s">
        <v>113</v>
      </c>
      <c r="C48" s="19" t="b">
        <f>Weighting!Q60</f>
        <v>0</v>
      </c>
      <c r="E48" s="19"/>
    </row>
    <row r="49" spans="2:18" x14ac:dyDescent="0.25">
      <c r="C49" s="19"/>
      <c r="E49" s="19"/>
    </row>
    <row r="50" spans="2:18" x14ac:dyDescent="0.25">
      <c r="C50" s="19"/>
      <c r="E50" s="19"/>
    </row>
    <row r="51" spans="2:18" x14ac:dyDescent="0.25">
      <c r="B51" t="s">
        <v>100</v>
      </c>
      <c r="C51" s="19" t="b">
        <f>Weighting!Q63</f>
        <v>0</v>
      </c>
      <c r="D51" t="s">
        <v>101</v>
      </c>
      <c r="E51" s="19" t="b">
        <f>Weighting!S63</f>
        <v>0</v>
      </c>
      <c r="H51" s="31" t="s">
        <v>408</v>
      </c>
      <c r="I51" s="31" t="s">
        <v>409</v>
      </c>
      <c r="J51" s="8" t="s">
        <v>410</v>
      </c>
      <c r="K51" s="31" t="s">
        <v>411</v>
      </c>
      <c r="L51" s="31" t="s">
        <v>412</v>
      </c>
      <c r="M51" s="31" t="s">
        <v>413</v>
      </c>
      <c r="N51" s="31" t="s">
        <v>414</v>
      </c>
      <c r="O51" s="31" t="s">
        <v>517</v>
      </c>
      <c r="P51" s="31" t="s">
        <v>518</v>
      </c>
      <c r="Q51" s="31" t="s">
        <v>421</v>
      </c>
      <c r="R51" s="31" t="s">
        <v>422</v>
      </c>
    </row>
    <row r="52" spans="2:18" x14ac:dyDescent="0.25">
      <c r="B52" t="s">
        <v>103</v>
      </c>
      <c r="C52" s="19" t="b">
        <f>Weighting!Q64</f>
        <v>0</v>
      </c>
      <c r="D52" t="s">
        <v>104</v>
      </c>
      <c r="E52" s="19" t="b">
        <f>Weighting!S64</f>
        <v>0</v>
      </c>
      <c r="H52" s="32">
        <f>Weighting!C64</f>
        <v>0</v>
      </c>
      <c r="I52" s="32">
        <f>Weighting!D64</f>
        <v>0</v>
      </c>
      <c r="J52" s="10">
        <f>Weighting!D69</f>
        <v>0</v>
      </c>
      <c r="K52" s="10" t="str">
        <f>IF(C51=TRUE,Weighting!E69,"")</f>
        <v/>
      </c>
      <c r="L52" s="10" t="str">
        <f>IF(C52=TRUE,Weighting!F69,"")</f>
        <v/>
      </c>
      <c r="M52" s="10" t="str">
        <f>IF(C53=TRUE,Weighting!G69,"")</f>
        <v/>
      </c>
      <c r="N52" s="10" t="str">
        <f>IF(C54=TRUE,Weighting!H69,"")</f>
        <v/>
      </c>
      <c r="O52" s="10" t="str">
        <f>IF(E51=TRUE,Weighting!#REF!,"")</f>
        <v/>
      </c>
      <c r="P52" s="10" t="str">
        <f>IF(E52=TRUE,Weighting!#REF!,"")</f>
        <v/>
      </c>
      <c r="Q52" s="10" t="str">
        <f>IF(E53=TRUE,Weighting!K69,"")</f>
        <v/>
      </c>
      <c r="R52" s="10" t="str">
        <f>IF(E53=TRUE,Weighting!K67,"")</f>
        <v/>
      </c>
    </row>
    <row r="53" spans="2:18" x14ac:dyDescent="0.25">
      <c r="B53" t="s">
        <v>109</v>
      </c>
      <c r="C53" s="19" t="b">
        <f>Weighting!Q66</f>
        <v>0</v>
      </c>
      <c r="D53" t="s">
        <v>110</v>
      </c>
      <c r="E53" s="19" t="b">
        <f>Weighting!S66</f>
        <v>0</v>
      </c>
    </row>
    <row r="54" spans="2:18" x14ac:dyDescent="0.25">
      <c r="B54" t="s">
        <v>113</v>
      </c>
      <c r="C54" s="19" t="b">
        <f>Weighting!Q67</f>
        <v>0</v>
      </c>
      <c r="E54" s="19"/>
    </row>
    <row r="55" spans="2:18" x14ac:dyDescent="0.25">
      <c r="C55" s="19"/>
      <c r="E55" s="19"/>
    </row>
    <row r="56" spans="2:18" x14ac:dyDescent="0.25">
      <c r="C56" s="19"/>
      <c r="E56" s="19"/>
    </row>
    <row r="57" spans="2:18" x14ac:dyDescent="0.25">
      <c r="B57" t="s">
        <v>100</v>
      </c>
      <c r="C57" s="19" t="b">
        <f>Weighting!Q70</f>
        <v>0</v>
      </c>
      <c r="D57" t="s">
        <v>101</v>
      </c>
      <c r="E57" s="19" t="b">
        <f>Weighting!S70</f>
        <v>0</v>
      </c>
      <c r="H57" s="31" t="s">
        <v>423</v>
      </c>
      <c r="I57" s="31" t="s">
        <v>424</v>
      </c>
      <c r="J57" s="8" t="s">
        <v>425</v>
      </c>
      <c r="K57" s="31" t="s">
        <v>426</v>
      </c>
      <c r="L57" s="31" t="s">
        <v>427</v>
      </c>
      <c r="M57" s="31" t="s">
        <v>428</v>
      </c>
      <c r="N57" s="31" t="s">
        <v>429</v>
      </c>
      <c r="O57" s="31" t="s">
        <v>519</v>
      </c>
      <c r="P57" s="31" t="s">
        <v>520</v>
      </c>
      <c r="Q57" s="31" t="s">
        <v>436</v>
      </c>
      <c r="R57" s="31" t="s">
        <v>437</v>
      </c>
    </row>
    <row r="58" spans="2:18" x14ac:dyDescent="0.25">
      <c r="B58" t="s">
        <v>103</v>
      </c>
      <c r="C58" s="19" t="b">
        <f>Weighting!Q71</f>
        <v>0</v>
      </c>
      <c r="D58" t="s">
        <v>104</v>
      </c>
      <c r="E58" s="19" t="b">
        <f>Weighting!S71</f>
        <v>0</v>
      </c>
      <c r="H58" s="32">
        <f>Weighting!C71</f>
        <v>0</v>
      </c>
      <c r="I58" s="32">
        <f>Weighting!D71</f>
        <v>0</v>
      </c>
      <c r="J58" s="10">
        <f>Weighting!D76</f>
        <v>0</v>
      </c>
      <c r="K58" s="10" t="str">
        <f>IF(C57=TRUE,Weighting!E76,"")</f>
        <v/>
      </c>
      <c r="L58" s="10" t="str">
        <f>IF(C58=TRUE,Weighting!F76,"")</f>
        <v/>
      </c>
      <c r="M58" s="10" t="str">
        <f>IF(C59=TRUE,Weighting!G76,"")</f>
        <v/>
      </c>
      <c r="N58" s="10" t="str">
        <f>IF(C60=TRUE,Weighting!H76,"")</f>
        <v/>
      </c>
      <c r="O58" s="10" t="str">
        <f>IF(E57=TRUE,Weighting!#REF!,"")</f>
        <v/>
      </c>
      <c r="P58" s="10" t="str">
        <f>IF(E58=TRUE,Weighting!#REF!,"")</f>
        <v/>
      </c>
      <c r="Q58" s="10" t="str">
        <f>IF(E59=TRUE,Weighting!K76,"")</f>
        <v/>
      </c>
      <c r="R58" s="10" t="str">
        <f>IF(E59=TRUE,Weighting!K74,"")</f>
        <v/>
      </c>
    </row>
    <row r="59" spans="2:18" x14ac:dyDescent="0.25">
      <c r="B59" t="s">
        <v>109</v>
      </c>
      <c r="C59" s="19" t="b">
        <f>Weighting!Q73</f>
        <v>0</v>
      </c>
      <c r="D59" t="s">
        <v>110</v>
      </c>
      <c r="E59" s="19" t="b">
        <f>Weighting!S73</f>
        <v>0</v>
      </c>
    </row>
    <row r="60" spans="2:18" x14ac:dyDescent="0.25">
      <c r="B60" t="s">
        <v>113</v>
      </c>
      <c r="C60" s="19" t="b">
        <f>Weighting!Q74</f>
        <v>0</v>
      </c>
      <c r="E60" s="19"/>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4AE9-3647-49BC-8B7D-96CE82C126CC}">
  <sheetPr codeName="Sheet15"/>
  <dimension ref="A1:F2"/>
  <sheetViews>
    <sheetView workbookViewId="0">
      <selection activeCell="F19" sqref="F19"/>
    </sheetView>
  </sheetViews>
  <sheetFormatPr defaultColWidth="8.85546875" defaultRowHeight="15" x14ac:dyDescent="0.25"/>
  <cols>
    <col min="1" max="1" width="23.140625" customWidth="1"/>
    <col min="4" max="4" width="17.5703125" customWidth="1"/>
    <col min="6" max="6" width="88.140625" customWidth="1"/>
  </cols>
  <sheetData>
    <row r="1" spans="1:6" ht="14.45" customHeight="1" x14ac:dyDescent="0.25">
      <c r="A1" s="8" t="s">
        <v>124</v>
      </c>
      <c r="B1" s="8" t="s">
        <v>125</v>
      </c>
      <c r="C1" s="8" t="s">
        <v>126</v>
      </c>
      <c r="D1" s="8" t="s">
        <v>127</v>
      </c>
      <c r="E1" s="8" t="s">
        <v>128</v>
      </c>
      <c r="F1" s="74" t="s">
        <v>521</v>
      </c>
    </row>
    <row r="2" spans="1:6" x14ac:dyDescent="0.25">
      <c r="A2" s="74">
        <f>'District Info'!D6</f>
        <v>0</v>
      </c>
      <c r="B2" s="74" t="str">
        <f>RIGHT(A2,8)</f>
        <v>0</v>
      </c>
      <c r="C2" s="74" t="str">
        <f>SUBSTITUTE(B2,"(", "")</f>
        <v>0</v>
      </c>
      <c r="D2" s="74" t="e">
        <f>LEFT(A2, LEN(A2)-8)</f>
        <v>#VALUE!</v>
      </c>
      <c r="E2" s="74" t="str">
        <f>SUBSTITUTE(C2,")", "")</f>
        <v>0</v>
      </c>
      <c r="F2" s="8">
        <f>'District Info'!C50</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7C729-E85F-4A3F-8EE4-AB0AC6B65BB7}">
  <sheetPr codeName="Sheet18"/>
  <dimension ref="A1:Y2"/>
  <sheetViews>
    <sheetView workbookViewId="0">
      <selection activeCell="J13" sqref="J13"/>
    </sheetView>
  </sheetViews>
  <sheetFormatPr defaultColWidth="8.85546875" defaultRowHeight="15" x14ac:dyDescent="0.25"/>
  <cols>
    <col min="1" max="1" width="11" customWidth="1"/>
    <col min="2" max="3" width="11" hidden="1" customWidth="1"/>
    <col min="4" max="4" width="17.140625" customWidth="1"/>
    <col min="5" max="25" width="11" customWidth="1"/>
  </cols>
  <sheetData>
    <row r="1" spans="1:25" x14ac:dyDescent="0.25">
      <c r="A1" s="8" t="s">
        <v>124</v>
      </c>
      <c r="B1" s="8" t="s">
        <v>125</v>
      </c>
      <c r="C1" s="8" t="s">
        <v>126</v>
      </c>
      <c r="D1" s="8" t="s">
        <v>522</v>
      </c>
      <c r="E1" s="8" t="s">
        <v>128</v>
      </c>
      <c r="F1" s="8" t="s">
        <v>523</v>
      </c>
      <c r="G1" s="8" t="s">
        <v>524</v>
      </c>
      <c r="H1" s="8" t="s">
        <v>525</v>
      </c>
      <c r="I1" s="8" t="s">
        <v>526</v>
      </c>
      <c r="J1" s="8" t="s">
        <v>527</v>
      </c>
      <c r="K1" s="8" t="s">
        <v>528</v>
      </c>
      <c r="L1" s="8" t="s">
        <v>529</v>
      </c>
      <c r="M1" s="8" t="s">
        <v>530</v>
      </c>
      <c r="N1" s="8" t="s">
        <v>531</v>
      </c>
      <c r="O1" s="8" t="s">
        <v>532</v>
      </c>
      <c r="P1" s="8" t="s">
        <v>533</v>
      </c>
      <c r="Q1" s="8" t="s">
        <v>534</v>
      </c>
      <c r="R1" s="8" t="s">
        <v>535</v>
      </c>
      <c r="S1" s="8" t="s">
        <v>536</v>
      </c>
      <c r="T1" s="8" t="s">
        <v>537</v>
      </c>
      <c r="U1" s="8" t="s">
        <v>538</v>
      </c>
      <c r="V1" s="8" t="s">
        <v>539</v>
      </c>
      <c r="W1" s="8" t="s">
        <v>540</v>
      </c>
      <c r="X1" s="8" t="s">
        <v>541</v>
      </c>
      <c r="Y1" s="8" t="s">
        <v>542</v>
      </c>
    </row>
    <row r="2" spans="1:25" s="72" customFormat="1" ht="67.5" customHeight="1" x14ac:dyDescent="0.25">
      <c r="A2" s="74">
        <f>'District Info'!D6</f>
        <v>0</v>
      </c>
      <c r="B2" s="74" t="str">
        <f>RIGHT(A2,8)</f>
        <v>0</v>
      </c>
      <c r="C2" s="74" t="str">
        <f>SUBSTITUTE(B2,"(", "")</f>
        <v>0</v>
      </c>
      <c r="D2" s="74" t="e">
        <f>LEFT(A2,LEN(A2)-8)</f>
        <v>#VALUE!</v>
      </c>
      <c r="E2" s="74" t="str">
        <f>SUBSTITUTE(C2,")", "")</f>
        <v>0</v>
      </c>
      <c r="F2" s="74">
        <f>Weighting!H11</f>
        <v>0</v>
      </c>
      <c r="G2" s="74">
        <f>Weighting!J11</f>
        <v>0</v>
      </c>
      <c r="H2" s="74">
        <f>Weighting!H18</f>
        <v>0</v>
      </c>
      <c r="I2" s="74">
        <f>Weighting!J18</f>
        <v>0</v>
      </c>
      <c r="J2" s="74">
        <f>Weighting!H25</f>
        <v>0</v>
      </c>
      <c r="K2" s="74">
        <f>Weighting!J25</f>
        <v>0</v>
      </c>
      <c r="L2" s="74">
        <f>Weighting!H32</f>
        <v>0</v>
      </c>
      <c r="M2" s="74">
        <f>Weighting!J32</f>
        <v>0</v>
      </c>
      <c r="N2" s="74">
        <f>Weighting!H39</f>
        <v>0</v>
      </c>
      <c r="O2" s="74">
        <f>Weighting!J39</f>
        <v>0</v>
      </c>
      <c r="P2" s="74">
        <f>Weighting!H46</f>
        <v>0</v>
      </c>
      <c r="Q2" s="74">
        <f>Weighting!J46</f>
        <v>0</v>
      </c>
      <c r="R2" s="74">
        <f>Weighting!H53</f>
        <v>0</v>
      </c>
      <c r="S2" s="74">
        <f>Weighting!J53</f>
        <v>0</v>
      </c>
      <c r="T2" s="74">
        <f>Weighting!H60</f>
        <v>0</v>
      </c>
      <c r="U2" s="74">
        <f>Weighting!J60</f>
        <v>0</v>
      </c>
      <c r="V2" s="74">
        <f>Weighting!H67</f>
        <v>0</v>
      </c>
      <c r="W2" s="74">
        <f>Weighting!J67</f>
        <v>0</v>
      </c>
      <c r="X2" s="75">
        <f>Weighting!H74</f>
        <v>0</v>
      </c>
      <c r="Y2" s="75">
        <f>Weighting!J74</f>
        <v>0</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21927-7507-4388-AA99-AE53A4D8509A}">
  <sheetPr codeName="Sheet19"/>
  <dimension ref="A1:G10"/>
  <sheetViews>
    <sheetView workbookViewId="0">
      <selection activeCell="H13" sqref="H13"/>
    </sheetView>
  </sheetViews>
  <sheetFormatPr defaultColWidth="8.85546875" defaultRowHeight="15" x14ac:dyDescent="0.25"/>
  <sheetData>
    <row r="1" spans="1:7" x14ac:dyDescent="0.25">
      <c r="A1" s="141" t="s">
        <v>543</v>
      </c>
      <c r="G1" t="s">
        <v>544</v>
      </c>
    </row>
    <row r="2" spans="1:7" x14ac:dyDescent="0.25">
      <c r="A2" s="141" t="s">
        <v>545</v>
      </c>
      <c r="G2" t="s">
        <v>546</v>
      </c>
    </row>
    <row r="3" spans="1:7" x14ac:dyDescent="0.25">
      <c r="A3" s="141" t="s">
        <v>547</v>
      </c>
      <c r="G3" t="s">
        <v>548</v>
      </c>
    </row>
    <row r="4" spans="1:7" x14ac:dyDescent="0.25">
      <c r="A4" s="141" t="s">
        <v>549</v>
      </c>
      <c r="G4" t="s">
        <v>231</v>
      </c>
    </row>
    <row r="5" spans="1:7" x14ac:dyDescent="0.25">
      <c r="A5" s="141" t="s">
        <v>550</v>
      </c>
      <c r="G5" t="s">
        <v>551</v>
      </c>
    </row>
    <row r="6" spans="1:7" x14ac:dyDescent="0.25">
      <c r="A6" s="141" t="s">
        <v>552</v>
      </c>
    </row>
    <row r="7" spans="1:7" x14ac:dyDescent="0.25">
      <c r="A7" s="141" t="s">
        <v>553</v>
      </c>
    </row>
    <row r="8" spans="1:7" x14ac:dyDescent="0.25">
      <c r="A8" s="141" t="s">
        <v>554</v>
      </c>
    </row>
    <row r="9" spans="1:7" x14ac:dyDescent="0.25">
      <c r="A9" s="141" t="s">
        <v>555</v>
      </c>
    </row>
    <row r="10" spans="1:7" x14ac:dyDescent="0.25">
      <c r="A10" s="141" t="s">
        <v>146</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B3243-4664-478F-83DB-896E3E801F8F}">
  <sheetPr codeName="Sheet17"/>
  <dimension ref="A1:AJ1218"/>
  <sheetViews>
    <sheetView workbookViewId="0">
      <selection activeCell="E21" sqref="E21"/>
    </sheetView>
  </sheetViews>
  <sheetFormatPr defaultColWidth="8.85546875" defaultRowHeight="15" x14ac:dyDescent="0.25"/>
  <cols>
    <col min="3" max="3" width="26.140625" bestFit="1" customWidth="1"/>
    <col min="5" max="5" width="55.85546875" customWidth="1"/>
    <col min="7" max="7" width="26.140625" bestFit="1" customWidth="1"/>
    <col min="8" max="8" width="55.85546875" customWidth="1"/>
    <col min="9" max="9" width="40.42578125" bestFit="1" customWidth="1"/>
    <col min="10" max="10" width="24.140625" bestFit="1" customWidth="1"/>
    <col min="11" max="11" width="15.140625" bestFit="1" customWidth="1"/>
    <col min="12" max="12" width="11" bestFit="1" customWidth="1"/>
    <col min="15" max="17" width="18.42578125" customWidth="1"/>
    <col min="18" max="18" width="19.5703125" bestFit="1" customWidth="1"/>
    <col min="19" max="19" width="18" bestFit="1" customWidth="1"/>
    <col min="20" max="20" width="29.140625" bestFit="1" customWidth="1"/>
    <col min="21" max="23" width="19.85546875" bestFit="1" customWidth="1"/>
    <col min="24" max="24" width="22.140625" bestFit="1" customWidth="1"/>
    <col min="25" max="25" width="17.140625" bestFit="1" customWidth="1"/>
    <col min="26" max="26" width="16.42578125" bestFit="1" customWidth="1"/>
    <col min="27" max="27" width="84.85546875" bestFit="1" customWidth="1"/>
    <col min="28" max="28" width="41.42578125" bestFit="1" customWidth="1"/>
    <col min="29" max="29" width="26.140625" customWidth="1"/>
    <col min="30" max="30" width="75.140625" customWidth="1"/>
    <col min="31" max="31" width="36.140625" bestFit="1" customWidth="1"/>
    <col min="32" max="32" width="10.42578125" bestFit="1" customWidth="1"/>
    <col min="33" max="33" width="22.140625" bestFit="1" customWidth="1"/>
    <col min="34" max="34" width="30.140625" bestFit="1" customWidth="1"/>
    <col min="35" max="35" width="32" bestFit="1" customWidth="1"/>
  </cols>
  <sheetData>
    <row r="1" spans="1:36" x14ac:dyDescent="0.25">
      <c r="A1" t="s">
        <v>556</v>
      </c>
      <c r="C1" t="s">
        <v>557</v>
      </c>
      <c r="E1" t="s">
        <v>558</v>
      </c>
      <c r="F1" t="s">
        <v>128</v>
      </c>
      <c r="G1" t="s">
        <v>557</v>
      </c>
      <c r="H1" t="s">
        <v>558</v>
      </c>
      <c r="I1" t="s">
        <v>559</v>
      </c>
      <c r="J1" t="s">
        <v>560</v>
      </c>
      <c r="K1" t="s">
        <v>561</v>
      </c>
      <c r="L1" t="s">
        <v>562</v>
      </c>
      <c r="N1" t="s">
        <v>556</v>
      </c>
      <c r="O1" t="s">
        <v>563</v>
      </c>
      <c r="P1" t="s">
        <v>564</v>
      </c>
      <c r="Q1" t="s">
        <v>563</v>
      </c>
      <c r="R1" t="s">
        <v>564</v>
      </c>
      <c r="S1" t="s">
        <v>565</v>
      </c>
      <c r="T1" t="s">
        <v>566</v>
      </c>
      <c r="U1" t="s">
        <v>109</v>
      </c>
      <c r="V1" t="s">
        <v>567</v>
      </c>
      <c r="W1" t="s">
        <v>568</v>
      </c>
      <c r="X1" t="s">
        <v>569</v>
      </c>
      <c r="Y1" t="s">
        <v>570</v>
      </c>
      <c r="Z1" t="s">
        <v>571</v>
      </c>
      <c r="AA1" s="103" t="s">
        <v>572</v>
      </c>
      <c r="AB1" s="103" t="s">
        <v>573</v>
      </c>
      <c r="AC1" t="s">
        <v>109</v>
      </c>
      <c r="AD1" s="103" t="s">
        <v>574</v>
      </c>
      <c r="AE1" t="s">
        <v>575</v>
      </c>
      <c r="AF1" t="s">
        <v>576</v>
      </c>
      <c r="AG1" t="s">
        <v>577</v>
      </c>
      <c r="AH1" t="s">
        <v>578</v>
      </c>
      <c r="AI1" t="s">
        <v>579</v>
      </c>
      <c r="AJ1" t="s">
        <v>578</v>
      </c>
    </row>
    <row r="2" spans="1:36" x14ac:dyDescent="0.25">
      <c r="A2" t="s">
        <v>580</v>
      </c>
      <c r="C2" t="s">
        <v>581</v>
      </c>
      <c r="E2" t="s">
        <v>582</v>
      </c>
      <c r="F2" t="s">
        <v>583</v>
      </c>
      <c r="G2" t="s">
        <v>581</v>
      </c>
      <c r="H2" t="s">
        <v>582</v>
      </c>
      <c r="I2">
        <f>'District Info'!D5</f>
        <v>0</v>
      </c>
      <c r="J2" t="s">
        <v>129</v>
      </c>
      <c r="K2" t="s">
        <v>584</v>
      </c>
      <c r="L2" s="7">
        <v>0</v>
      </c>
      <c r="N2" t="s">
        <v>580</v>
      </c>
      <c r="O2" t="s">
        <v>585</v>
      </c>
      <c r="P2" t="s">
        <v>586</v>
      </c>
      <c r="Q2" t="s">
        <v>587</v>
      </c>
      <c r="R2" t="s">
        <v>587</v>
      </c>
      <c r="S2" t="s">
        <v>588</v>
      </c>
      <c r="T2" t="s">
        <v>589</v>
      </c>
      <c r="U2" t="s">
        <v>134</v>
      </c>
      <c r="V2" t="s">
        <v>590</v>
      </c>
      <c r="W2" t="s">
        <v>590</v>
      </c>
      <c r="X2" t="s">
        <v>591</v>
      </c>
      <c r="Y2" t="s">
        <v>579</v>
      </c>
      <c r="Z2" t="s">
        <v>592</v>
      </c>
      <c r="AA2" s="20" t="s">
        <v>226</v>
      </c>
      <c r="AB2" s="20" t="s">
        <v>260</v>
      </c>
      <c r="AC2" s="20" t="s">
        <v>134</v>
      </c>
      <c r="AD2" s="103" t="s">
        <v>593</v>
      </c>
      <c r="AE2" t="s">
        <v>574</v>
      </c>
      <c r="AF2">
        <v>0</v>
      </c>
      <c r="AG2" t="s">
        <v>594</v>
      </c>
      <c r="AH2" t="s">
        <v>595</v>
      </c>
      <c r="AI2" t="s">
        <v>596</v>
      </c>
      <c r="AJ2" t="s">
        <v>597</v>
      </c>
    </row>
    <row r="3" spans="1:36" x14ac:dyDescent="0.25">
      <c r="A3" t="s">
        <v>598</v>
      </c>
      <c r="C3" t="s">
        <v>599</v>
      </c>
      <c r="E3" t="s">
        <v>600</v>
      </c>
      <c r="F3" t="s">
        <v>601</v>
      </c>
      <c r="G3" t="s">
        <v>581</v>
      </c>
      <c r="H3" t="s">
        <v>600</v>
      </c>
      <c r="I3" s="8" t="str" cm="1">
        <f t="array" ref="I3">IFERROR(INDEX(H$2:H$1223,MATCH(0,COUNTIF(I$2:I2,IF(G$2:G$1223=I$2,H$2:H$1223,I$2)),0)),"")</f>
        <v/>
      </c>
      <c r="J3" t="s">
        <v>130</v>
      </c>
      <c r="K3" t="s">
        <v>602</v>
      </c>
      <c r="L3" s="7">
        <v>0.01</v>
      </c>
      <c r="N3" t="s">
        <v>598</v>
      </c>
      <c r="O3" t="s">
        <v>603</v>
      </c>
      <c r="P3" t="s">
        <v>604</v>
      </c>
      <c r="Q3" t="s">
        <v>586</v>
      </c>
      <c r="R3" t="s">
        <v>604</v>
      </c>
      <c r="S3" t="s">
        <v>605</v>
      </c>
      <c r="T3" t="s">
        <v>606</v>
      </c>
      <c r="U3" t="s">
        <v>607</v>
      </c>
      <c r="V3" t="s">
        <v>608</v>
      </c>
      <c r="W3" t="s">
        <v>608</v>
      </c>
      <c r="X3" t="s">
        <v>609</v>
      </c>
      <c r="Y3" t="s">
        <v>610</v>
      </c>
      <c r="Z3">
        <v>1</v>
      </c>
      <c r="AA3" s="20" t="s">
        <v>227</v>
      </c>
      <c r="AB3" s="20" t="s">
        <v>135</v>
      </c>
      <c r="AC3" s="20" t="s">
        <v>135</v>
      </c>
      <c r="AD3" s="103" t="s">
        <v>611</v>
      </c>
      <c r="AE3" t="s">
        <v>611</v>
      </c>
      <c r="AF3">
        <v>1</v>
      </c>
      <c r="AG3" t="s">
        <v>612</v>
      </c>
      <c r="AH3" t="s">
        <v>613</v>
      </c>
      <c r="AJ3" t="s">
        <v>614</v>
      </c>
    </row>
    <row r="4" spans="1:36" x14ac:dyDescent="0.25">
      <c r="C4" t="s">
        <v>615</v>
      </c>
      <c r="E4" t="s">
        <v>616</v>
      </c>
      <c r="F4" t="s">
        <v>617</v>
      </c>
      <c r="G4" t="s">
        <v>581</v>
      </c>
      <c r="H4" t="s">
        <v>616</v>
      </c>
      <c r="I4" s="8" t="str" cm="1">
        <f t="array" ref="I4">IFERROR(INDEX(H$2:H$1223,MATCH(0,COUNTIF(I$2:I3,IF(G$2:G$1223=I$2,H$2:H$1223,I$2)),0)),"")</f>
        <v/>
      </c>
      <c r="J4" t="s">
        <v>131</v>
      </c>
      <c r="K4" t="s">
        <v>109</v>
      </c>
      <c r="L4" s="7">
        <v>0.02</v>
      </c>
      <c r="N4" t="s">
        <v>618</v>
      </c>
      <c r="O4" t="s">
        <v>619</v>
      </c>
      <c r="P4" t="s">
        <v>585</v>
      </c>
      <c r="Q4" t="s">
        <v>604</v>
      </c>
      <c r="R4" t="s">
        <v>620</v>
      </c>
      <c r="T4" t="s">
        <v>621</v>
      </c>
      <c r="V4" t="s">
        <v>622</v>
      </c>
      <c r="W4" t="s">
        <v>607</v>
      </c>
      <c r="X4" t="s">
        <v>623</v>
      </c>
      <c r="Z4">
        <v>2</v>
      </c>
      <c r="AA4" s="20" t="s">
        <v>135</v>
      </c>
      <c r="AB4" s="20" t="s">
        <v>232</v>
      </c>
      <c r="AC4" s="20" t="s">
        <v>232</v>
      </c>
      <c r="AD4" s="104" t="s">
        <v>624</v>
      </c>
      <c r="AF4">
        <v>2</v>
      </c>
      <c r="AG4" t="s">
        <v>625</v>
      </c>
      <c r="AH4" t="s">
        <v>626</v>
      </c>
      <c r="AJ4" t="s">
        <v>627</v>
      </c>
    </row>
    <row r="5" spans="1:36" x14ac:dyDescent="0.25">
      <c r="C5" t="s">
        <v>628</v>
      </c>
      <c r="E5" t="s">
        <v>629</v>
      </c>
      <c r="F5" t="s">
        <v>630</v>
      </c>
      <c r="G5" t="s">
        <v>581</v>
      </c>
      <c r="H5" t="s">
        <v>629</v>
      </c>
      <c r="I5" s="8" t="str" cm="1">
        <f t="array" ref="I5">IFERROR(INDEX(H$2:H$1223,MATCH(0,COUNTIF(I$2:I4,IF(G$2:G$1223=I$2,H$2:H$1223,I$2)),0)),"")</f>
        <v/>
      </c>
      <c r="J5" t="s">
        <v>132</v>
      </c>
      <c r="K5" t="s">
        <v>103</v>
      </c>
      <c r="L5" s="7">
        <v>0.03</v>
      </c>
      <c r="O5" t="s">
        <v>607</v>
      </c>
      <c r="Q5" t="s">
        <v>585</v>
      </c>
      <c r="R5" t="s">
        <v>603</v>
      </c>
      <c r="T5" t="s">
        <v>631</v>
      </c>
      <c r="V5" t="s">
        <v>607</v>
      </c>
      <c r="X5" t="s">
        <v>632</v>
      </c>
      <c r="Z5">
        <v>3</v>
      </c>
      <c r="AA5" s="20" t="s">
        <v>232</v>
      </c>
      <c r="AB5" s="20" t="s">
        <v>140</v>
      </c>
      <c r="AC5" s="20" t="s">
        <v>140</v>
      </c>
      <c r="AD5" s="104" t="s">
        <v>633</v>
      </c>
      <c r="AF5">
        <v>3</v>
      </c>
      <c r="AG5" t="s">
        <v>634</v>
      </c>
      <c r="AJ5" t="s">
        <v>635</v>
      </c>
    </row>
    <row r="6" spans="1:36" x14ac:dyDescent="0.25">
      <c r="C6" t="s">
        <v>636</v>
      </c>
      <c r="E6" t="s">
        <v>637</v>
      </c>
      <c r="F6" t="s">
        <v>638</v>
      </c>
      <c r="G6" t="s">
        <v>581</v>
      </c>
      <c r="H6" t="s">
        <v>637</v>
      </c>
      <c r="I6" s="8" t="str" cm="1">
        <f t="array" ref="I6">IFERROR(INDEX(H$2:H$1223,MATCH(0,COUNTIF(I$2:I5,IF(G$2:G$1223=I$2,H$2:H$1223,I$2)),0)),"")</f>
        <v/>
      </c>
      <c r="J6" t="s">
        <v>133</v>
      </c>
      <c r="K6" t="s">
        <v>146</v>
      </c>
      <c r="L6" s="7">
        <v>0.04</v>
      </c>
      <c r="Q6" t="s">
        <v>607</v>
      </c>
      <c r="R6" t="s">
        <v>639</v>
      </c>
      <c r="T6" t="s">
        <v>640</v>
      </c>
      <c r="X6" t="s">
        <v>607</v>
      </c>
      <c r="Z6">
        <v>4</v>
      </c>
      <c r="AA6" s="20" t="s">
        <v>140</v>
      </c>
      <c r="AB6" s="20" t="s">
        <v>141</v>
      </c>
      <c r="AC6" s="20" t="s">
        <v>141</v>
      </c>
      <c r="AD6" s="104" t="s">
        <v>641</v>
      </c>
      <c r="AF6">
        <v>4</v>
      </c>
      <c r="AG6" t="s">
        <v>607</v>
      </c>
      <c r="AJ6" t="s">
        <v>642</v>
      </c>
    </row>
    <row r="7" spans="1:36" x14ac:dyDescent="0.25">
      <c r="C7" t="s">
        <v>643</v>
      </c>
      <c r="E7" t="s">
        <v>644</v>
      </c>
      <c r="F7" t="s">
        <v>645</v>
      </c>
      <c r="G7" t="s">
        <v>581</v>
      </c>
      <c r="H7" t="s">
        <v>644</v>
      </c>
      <c r="I7" s="8" t="str" cm="1">
        <f t="array" ref="I7">IFERROR(INDEX(H$2:H$1223,MATCH(0,COUNTIF(I$2:I6,IF(G$2:G$1223=I$2,H$2:H$1223,I$2)),0)),"")</f>
        <v/>
      </c>
      <c r="K7" t="s">
        <v>551</v>
      </c>
      <c r="L7" s="7">
        <v>0.05</v>
      </c>
      <c r="R7" t="s">
        <v>607</v>
      </c>
      <c r="T7" t="s">
        <v>646</v>
      </c>
      <c r="Z7">
        <v>5</v>
      </c>
      <c r="AA7" s="20" t="s">
        <v>141</v>
      </c>
      <c r="AB7" s="20" t="s">
        <v>123</v>
      </c>
      <c r="AC7" s="20" t="s">
        <v>123</v>
      </c>
      <c r="AD7" s="104" t="s">
        <v>647</v>
      </c>
      <c r="AF7">
        <v>5</v>
      </c>
      <c r="AJ7" t="s">
        <v>648</v>
      </c>
    </row>
    <row r="8" spans="1:36" x14ac:dyDescent="0.25">
      <c r="C8" t="s">
        <v>649</v>
      </c>
      <c r="E8" t="s">
        <v>650</v>
      </c>
      <c r="F8" t="s">
        <v>651</v>
      </c>
      <c r="G8" t="s">
        <v>581</v>
      </c>
      <c r="H8" t="s">
        <v>650</v>
      </c>
      <c r="I8" s="8" t="str" cm="1">
        <f t="array" ref="I8">IFERROR(INDEX(H$2:H$1223,MATCH(0,COUNTIF(I$2:I7,IF(G$2:G$1223=I$2,H$2:H$1223,I$2)),0)),"")</f>
        <v/>
      </c>
      <c r="L8" s="7">
        <v>0.06</v>
      </c>
      <c r="T8" t="s">
        <v>652</v>
      </c>
      <c r="Z8">
        <v>6</v>
      </c>
      <c r="AA8" s="20" t="s">
        <v>123</v>
      </c>
      <c r="AB8" s="20" t="s">
        <v>143</v>
      </c>
      <c r="AC8" s="20" t="s">
        <v>143</v>
      </c>
      <c r="AD8" s="104"/>
      <c r="AF8">
        <v>6</v>
      </c>
      <c r="AJ8" t="s">
        <v>653</v>
      </c>
    </row>
    <row r="9" spans="1:36" x14ac:dyDescent="0.25">
      <c r="C9" t="s">
        <v>654</v>
      </c>
      <c r="E9" t="s">
        <v>655</v>
      </c>
      <c r="F9" t="s">
        <v>656</v>
      </c>
      <c r="G9" t="s">
        <v>581</v>
      </c>
      <c r="H9" t="s">
        <v>655</v>
      </c>
      <c r="I9" s="8" t="str" cm="1">
        <f t="array" ref="I9">IFERROR(INDEX(H$2:H$1223,MATCH(0,COUNTIF(I$2:I8,IF(G$2:G$1223=I$2,H$2:H$1223,I$2)),0)),"")</f>
        <v/>
      </c>
      <c r="L9" s="7">
        <v>7.0000000000000007E-2</v>
      </c>
      <c r="T9" t="s">
        <v>657</v>
      </c>
      <c r="Z9">
        <v>7</v>
      </c>
      <c r="AA9" s="20" t="s">
        <v>143</v>
      </c>
      <c r="AB9" s="20" t="s">
        <v>144</v>
      </c>
      <c r="AC9" s="20" t="s">
        <v>144</v>
      </c>
      <c r="AF9">
        <v>7</v>
      </c>
    </row>
    <row r="10" spans="1:36" x14ac:dyDescent="0.25">
      <c r="C10" t="s">
        <v>658</v>
      </c>
      <c r="E10" t="s">
        <v>659</v>
      </c>
      <c r="F10" t="s">
        <v>660</v>
      </c>
      <c r="G10" t="s">
        <v>581</v>
      </c>
      <c r="H10" t="s">
        <v>659</v>
      </c>
      <c r="I10" s="8" t="str" cm="1">
        <f t="array" ref="I10">IFERROR(INDEX(H$2:H$1223,MATCH(0,COUNTIF(I$2:I9,IF(G$2:G$1223=I$2,H$2:H$1223,I$2)),0)),"")</f>
        <v/>
      </c>
      <c r="L10" s="7">
        <v>0.08</v>
      </c>
      <c r="T10" t="s">
        <v>607</v>
      </c>
      <c r="Z10">
        <v>8</v>
      </c>
      <c r="AA10" s="20" t="s">
        <v>144</v>
      </c>
      <c r="AB10" s="20" t="s">
        <v>233</v>
      </c>
      <c r="AC10" s="20" t="s">
        <v>229</v>
      </c>
      <c r="AD10" s="104" t="s">
        <v>661</v>
      </c>
      <c r="AF10">
        <v>8</v>
      </c>
    </row>
    <row r="11" spans="1:36" x14ac:dyDescent="0.25">
      <c r="C11" t="s">
        <v>662</v>
      </c>
      <c r="E11" t="s">
        <v>663</v>
      </c>
      <c r="F11" t="s">
        <v>664</v>
      </c>
      <c r="G11" t="s">
        <v>581</v>
      </c>
      <c r="H11" t="s">
        <v>663</v>
      </c>
      <c r="I11" s="8" t="str" cm="1">
        <f t="array" ref="I11">IFERROR(INDEX(H$2:H$1223,MATCH(0,COUNTIF(I$2:I10,IF(G$2:G$1223=I$2,H$2:H$1223,I$2)),0)),"")</f>
        <v/>
      </c>
      <c r="L11" s="7">
        <v>0.09</v>
      </c>
      <c r="Z11">
        <v>9</v>
      </c>
      <c r="AA11" s="20" t="s">
        <v>233</v>
      </c>
      <c r="AB11" s="20" t="s">
        <v>229</v>
      </c>
      <c r="AC11" s="20" t="s">
        <v>230</v>
      </c>
      <c r="AF11">
        <v>9</v>
      </c>
    </row>
    <row r="12" spans="1:36" x14ac:dyDescent="0.25">
      <c r="C12" t="s">
        <v>665</v>
      </c>
      <c r="E12" t="s">
        <v>666</v>
      </c>
      <c r="F12" t="s">
        <v>667</v>
      </c>
      <c r="G12" t="s">
        <v>581</v>
      </c>
      <c r="H12" t="s">
        <v>666</v>
      </c>
      <c r="I12" s="8" t="str" cm="1">
        <f t="array" ref="I12">IFERROR(INDEX(H$2:H$1223,MATCH(0,COUNTIF(I$2:I11,IF(G$2:G$1223=I$2,H$2:H$1223,I$2)),0)),"")</f>
        <v/>
      </c>
      <c r="L12" s="7">
        <v>0.1</v>
      </c>
      <c r="Z12">
        <v>10</v>
      </c>
      <c r="AA12" s="20" t="s">
        <v>229</v>
      </c>
      <c r="AB12" s="20" t="s">
        <v>230</v>
      </c>
      <c r="AC12" s="20" t="s">
        <v>653</v>
      </c>
      <c r="AF12" s="20" t="s">
        <v>668</v>
      </c>
    </row>
    <row r="13" spans="1:36" x14ac:dyDescent="0.25">
      <c r="C13" t="s">
        <v>669</v>
      </c>
      <c r="E13" t="s">
        <v>670</v>
      </c>
      <c r="F13" t="s">
        <v>671</v>
      </c>
      <c r="G13" t="s">
        <v>581</v>
      </c>
      <c r="H13" t="s">
        <v>670</v>
      </c>
      <c r="I13" s="8" t="str" cm="1">
        <f t="array" ref="I13">IFERROR(INDEX(H$2:H$1223,MATCH(0,COUNTIF(I$2:I12,IF(G$2:G$1223=I$2,H$2:H$1223,I$2)),0)),"")</f>
        <v/>
      </c>
      <c r="L13" s="7">
        <v>0.11</v>
      </c>
      <c r="AA13" s="20" t="s">
        <v>230</v>
      </c>
      <c r="AB13" s="20" t="s">
        <v>231</v>
      </c>
      <c r="AC13" s="20"/>
    </row>
    <row r="14" spans="1:36" x14ac:dyDescent="0.25">
      <c r="C14" t="s">
        <v>672</v>
      </c>
      <c r="E14" t="s">
        <v>673</v>
      </c>
      <c r="F14" t="s">
        <v>674</v>
      </c>
      <c r="G14" t="s">
        <v>581</v>
      </c>
      <c r="H14" t="s">
        <v>673</v>
      </c>
      <c r="I14" s="8" t="str" cm="1">
        <f t="array" ref="I14">IFERROR(INDEX(H$2:H$1223,MATCH(0,COUNTIF(I$2:I13,IF(G$2:G$1223=I$2,H$2:H$1223,I$2)),0)),"")</f>
        <v/>
      </c>
      <c r="L14" s="7">
        <v>0.12</v>
      </c>
      <c r="AA14" s="20" t="s">
        <v>147</v>
      </c>
      <c r="AB14" s="20" t="s">
        <v>147</v>
      </c>
      <c r="AC14" s="20"/>
    </row>
    <row r="15" spans="1:36" x14ac:dyDescent="0.25">
      <c r="C15" t="s">
        <v>675</v>
      </c>
      <c r="E15" t="s">
        <v>676</v>
      </c>
      <c r="F15" t="s">
        <v>677</v>
      </c>
      <c r="G15" t="s">
        <v>581</v>
      </c>
      <c r="H15" t="s">
        <v>676</v>
      </c>
      <c r="I15" s="8" t="str" cm="1">
        <f t="array" ref="I15">IFERROR(INDEX(H$2:H$1223,MATCH(0,COUNTIF(I$2:I14,IF(G$2:G$1223=I$2,H$2:H$1223,I$2)),0)),"")</f>
        <v/>
      </c>
      <c r="L15" s="7">
        <v>0.13</v>
      </c>
      <c r="AA15" s="20" t="s">
        <v>240</v>
      </c>
      <c r="AB15" s="20" t="s">
        <v>240</v>
      </c>
    </row>
    <row r="16" spans="1:36" x14ac:dyDescent="0.25">
      <c r="C16" t="s">
        <v>678</v>
      </c>
      <c r="E16" t="s">
        <v>679</v>
      </c>
      <c r="F16" t="s">
        <v>680</v>
      </c>
      <c r="G16" t="s">
        <v>581</v>
      </c>
      <c r="H16" t="s">
        <v>679</v>
      </c>
      <c r="I16" s="8" t="str" cm="1">
        <f t="array" ref="I16">IFERROR(INDEX(H$2:H$1223,MATCH(0,COUNTIF(I$2:I15,IF(G$2:G$1223=I$2,H$2:H$1223,I$2)),0)),"")</f>
        <v/>
      </c>
      <c r="L16" s="7">
        <v>0.14000000000000001</v>
      </c>
      <c r="AA16" s="20" t="s">
        <v>241</v>
      </c>
      <c r="AB16" s="20" t="s">
        <v>241</v>
      </c>
    </row>
    <row r="17" spans="3:28" x14ac:dyDescent="0.25">
      <c r="C17" t="s">
        <v>681</v>
      </c>
      <c r="E17" t="s">
        <v>682</v>
      </c>
      <c r="F17" t="s">
        <v>683</v>
      </c>
      <c r="G17" t="s">
        <v>581</v>
      </c>
      <c r="H17" t="s">
        <v>682</v>
      </c>
      <c r="I17" s="8" t="str" cm="1">
        <f t="array" ref="I17">IFERROR(INDEX(H$2:H$1223,MATCH(0,COUNTIF(I$2:I16,IF(G$2:G$1223=I$2,H$2:H$1223,I$2)),0)),"")</f>
        <v/>
      </c>
      <c r="L17" s="7">
        <v>0.15</v>
      </c>
      <c r="AA17" s="20" t="s">
        <v>231</v>
      </c>
      <c r="AB17" s="20" t="s">
        <v>234</v>
      </c>
    </row>
    <row r="18" spans="3:28" x14ac:dyDescent="0.25">
      <c r="C18" t="s">
        <v>684</v>
      </c>
      <c r="E18" t="s">
        <v>685</v>
      </c>
      <c r="F18" t="s">
        <v>686</v>
      </c>
      <c r="G18" t="s">
        <v>581</v>
      </c>
      <c r="H18" t="s">
        <v>685</v>
      </c>
      <c r="I18" s="8" t="str" cm="1">
        <f t="array" ref="I18">IFERROR(INDEX(H$2:H$1223,MATCH(0,COUNTIF(I$2:I17,IF(G$2:G$1223=I$2,H$2:H$1223,I$2)),0)),"")</f>
        <v/>
      </c>
      <c r="L18" s="7">
        <v>0.16</v>
      </c>
      <c r="AA18" s="20" t="s">
        <v>234</v>
      </c>
      <c r="AB18" s="20" t="s">
        <v>242</v>
      </c>
    </row>
    <row r="19" spans="3:28" x14ac:dyDescent="0.25">
      <c r="C19" t="s">
        <v>687</v>
      </c>
      <c r="E19" t="s">
        <v>688</v>
      </c>
      <c r="F19" t="s">
        <v>689</v>
      </c>
      <c r="G19" t="s">
        <v>581</v>
      </c>
      <c r="H19" t="s">
        <v>688</v>
      </c>
      <c r="I19" s="8" t="str" cm="1">
        <f t="array" ref="I19">IFERROR(INDEX(H$2:H$1223,MATCH(0,COUNTIF(I$2:I18,IF(G$2:G$1223=I$2,H$2:H$1223,I$2)),0)),"")</f>
        <v/>
      </c>
      <c r="L19" s="7">
        <v>0.17</v>
      </c>
      <c r="AA19" s="20" t="s">
        <v>242</v>
      </c>
      <c r="AB19" s="20" t="s">
        <v>243</v>
      </c>
    </row>
    <row r="20" spans="3:28" x14ac:dyDescent="0.25">
      <c r="C20" t="s">
        <v>690</v>
      </c>
      <c r="E20" t="s">
        <v>691</v>
      </c>
      <c r="F20" t="s">
        <v>692</v>
      </c>
      <c r="G20" t="s">
        <v>581</v>
      </c>
      <c r="H20" t="s">
        <v>691</v>
      </c>
      <c r="I20" s="8" t="str" cm="1">
        <f t="array" ref="I20">IFERROR(INDEX(H$2:H$1223,MATCH(0,COUNTIF(I$2:I19,IF(G$2:G$1223=I$2,H$2:H$1223,I$2)),0)),"")</f>
        <v/>
      </c>
      <c r="L20" s="7">
        <v>0.18</v>
      </c>
      <c r="AA20" s="20" t="s">
        <v>243</v>
      </c>
      <c r="AB20" s="20" t="s">
        <v>244</v>
      </c>
    </row>
    <row r="21" spans="3:28" x14ac:dyDescent="0.25">
      <c r="C21" t="s">
        <v>693</v>
      </c>
      <c r="E21" t="s">
        <v>694</v>
      </c>
      <c r="F21" t="s">
        <v>695</v>
      </c>
      <c r="G21" t="s">
        <v>581</v>
      </c>
      <c r="H21" t="s">
        <v>694</v>
      </c>
      <c r="I21" s="8" t="str" cm="1">
        <f t="array" ref="I21">IFERROR(INDEX(H$2:H$1223,MATCH(0,COUNTIF(I$2:I20,IF(G$2:G$1223=I$2,H$2:H$1223,I$2)),0)),"")</f>
        <v/>
      </c>
      <c r="L21" s="7">
        <v>0.19</v>
      </c>
      <c r="AA21" s="20" t="s">
        <v>244</v>
      </c>
      <c r="AB21" s="20" t="s">
        <v>245</v>
      </c>
    </row>
    <row r="22" spans="3:28" x14ac:dyDescent="0.25">
      <c r="E22" t="s">
        <v>696</v>
      </c>
      <c r="F22" t="s">
        <v>697</v>
      </c>
      <c r="G22" t="s">
        <v>581</v>
      </c>
      <c r="H22" t="s">
        <v>696</v>
      </c>
      <c r="I22" s="8" t="str" cm="1">
        <f t="array" ref="I22">IFERROR(INDEX(H$2:H$1223,MATCH(0,COUNTIF(I$2:I21,IF(G$2:G$1223=I$2,H$2:H$1223,I$2)),0)),"")</f>
        <v/>
      </c>
      <c r="L22" s="7">
        <v>0.2</v>
      </c>
      <c r="AA22" s="20" t="s">
        <v>245</v>
      </c>
    </row>
    <row r="23" spans="3:28" x14ac:dyDescent="0.25">
      <c r="E23" t="s">
        <v>698</v>
      </c>
      <c r="F23" t="s">
        <v>699</v>
      </c>
      <c r="G23" t="s">
        <v>581</v>
      </c>
      <c r="H23" t="s">
        <v>698</v>
      </c>
      <c r="I23" s="8" t="str" cm="1">
        <f t="array" ref="I23">IFERROR(INDEX(H$2:H$1223,MATCH(0,COUNTIF(I$2:I22,IF(G$2:G$1223=I$2,H$2:H$1223,I$2)),0)),"")</f>
        <v/>
      </c>
      <c r="L23" s="7">
        <v>0.21</v>
      </c>
    </row>
    <row r="24" spans="3:28" x14ac:dyDescent="0.25">
      <c r="E24" t="s">
        <v>700</v>
      </c>
      <c r="F24" t="s">
        <v>701</v>
      </c>
      <c r="G24" t="s">
        <v>581</v>
      </c>
      <c r="H24" t="s">
        <v>700</v>
      </c>
      <c r="I24" s="8" t="str" cm="1">
        <f t="array" ref="I24">IFERROR(INDEX(H$2:H$1223,MATCH(0,COUNTIF(I$2:I23,IF(G$2:G$1223=I$2,H$2:H$1223,I$2)),0)),"")</f>
        <v/>
      </c>
      <c r="L24" s="7">
        <v>0.22</v>
      </c>
    </row>
    <row r="25" spans="3:28" x14ac:dyDescent="0.25">
      <c r="E25" t="s">
        <v>702</v>
      </c>
      <c r="F25" t="s">
        <v>703</v>
      </c>
      <c r="G25" t="s">
        <v>581</v>
      </c>
      <c r="H25" t="s">
        <v>702</v>
      </c>
      <c r="I25" s="8" t="str" cm="1">
        <f t="array" ref="I25">IFERROR(INDEX(H$2:H$1223,MATCH(0,COUNTIF(I$2:I24,IF(G$2:G$1223=I$2,H$2:H$1223,I$2)),0)),"")</f>
        <v/>
      </c>
      <c r="L25" s="7">
        <v>0.23</v>
      </c>
    </row>
    <row r="26" spans="3:28" x14ac:dyDescent="0.25">
      <c r="E26" t="s">
        <v>704</v>
      </c>
      <c r="F26" t="s">
        <v>705</v>
      </c>
      <c r="G26" t="s">
        <v>581</v>
      </c>
      <c r="H26" t="s">
        <v>704</v>
      </c>
      <c r="I26" s="8" t="str" cm="1">
        <f t="array" ref="I26">IFERROR(INDEX(H$2:H$1223,MATCH(0,COUNTIF(I$2:I25,IF(G$2:G$1223=I$2,H$2:H$1223,I$2)),0)),"")</f>
        <v/>
      </c>
      <c r="L26" s="7">
        <v>0.24</v>
      </c>
    </row>
    <row r="27" spans="3:28" x14ac:dyDescent="0.25">
      <c r="E27" t="s">
        <v>706</v>
      </c>
      <c r="F27" t="s">
        <v>707</v>
      </c>
      <c r="G27" t="s">
        <v>581</v>
      </c>
      <c r="H27" t="s">
        <v>706</v>
      </c>
      <c r="I27" s="8" t="str" cm="1">
        <f t="array" ref="I27">IFERROR(INDEX(H$2:H$1223,MATCH(0,COUNTIF(I$2:I26,IF(G$2:G$1223=I$2,H$2:H$1223,I$2)),0)),"")</f>
        <v/>
      </c>
      <c r="L27" s="7">
        <v>0.25</v>
      </c>
    </row>
    <row r="28" spans="3:28" x14ac:dyDescent="0.25">
      <c r="E28" t="s">
        <v>708</v>
      </c>
      <c r="F28" t="s">
        <v>709</v>
      </c>
      <c r="G28" t="s">
        <v>581</v>
      </c>
      <c r="H28" t="s">
        <v>708</v>
      </c>
      <c r="I28" s="8" t="str" cm="1">
        <f t="array" ref="I28">IFERROR(INDEX(H$2:H$1223,MATCH(0,COUNTIF(I$2:I27,IF(G$2:G$1223=I$2,H$2:H$1223,I$2)),0)),"")</f>
        <v/>
      </c>
      <c r="L28" s="7">
        <v>0.26</v>
      </c>
    </row>
    <row r="29" spans="3:28" x14ac:dyDescent="0.25">
      <c r="E29" t="s">
        <v>710</v>
      </c>
      <c r="F29" t="s">
        <v>711</v>
      </c>
      <c r="G29" t="s">
        <v>581</v>
      </c>
      <c r="H29" t="s">
        <v>710</v>
      </c>
      <c r="I29" s="8" t="str" cm="1">
        <f t="array" ref="I29">IFERROR(INDEX(H$2:H$1223,MATCH(0,COUNTIF(I$2:I28,IF(G$2:G$1223=I$2,H$2:H$1223,I$2)),0)),"")</f>
        <v/>
      </c>
      <c r="L29" s="7">
        <v>0.27</v>
      </c>
    </row>
    <row r="30" spans="3:28" x14ac:dyDescent="0.25">
      <c r="E30" t="s">
        <v>712</v>
      </c>
      <c r="F30" t="s">
        <v>713</v>
      </c>
      <c r="G30" t="s">
        <v>581</v>
      </c>
      <c r="H30" t="s">
        <v>712</v>
      </c>
      <c r="I30" s="8" t="str" cm="1">
        <f t="array" ref="I30">IFERROR(INDEX(H$2:H$1223,MATCH(0,COUNTIF(I$2:I29,IF(G$2:G$1223=I$2,H$2:H$1223,I$2)),0)),"")</f>
        <v/>
      </c>
      <c r="L30" s="7">
        <v>0.28000000000000003</v>
      </c>
    </row>
    <row r="31" spans="3:28" x14ac:dyDescent="0.25">
      <c r="E31" t="s">
        <v>714</v>
      </c>
      <c r="F31" t="s">
        <v>715</v>
      </c>
      <c r="G31" t="s">
        <v>581</v>
      </c>
      <c r="H31" t="s">
        <v>714</v>
      </c>
      <c r="I31" s="8" t="str" cm="1">
        <f t="array" ref="I31">IFERROR(INDEX(H$2:H$1223,MATCH(0,COUNTIF(I$2:I30,IF(G$2:G$1223=I$2,H$2:H$1223,I$2)),0)),"")</f>
        <v/>
      </c>
      <c r="L31" s="7">
        <v>0.28999999999999998</v>
      </c>
    </row>
    <row r="32" spans="3:28" x14ac:dyDescent="0.25">
      <c r="E32" t="s">
        <v>716</v>
      </c>
      <c r="F32" t="s">
        <v>717</v>
      </c>
      <c r="G32" t="s">
        <v>581</v>
      </c>
      <c r="H32" t="s">
        <v>716</v>
      </c>
      <c r="I32" s="8" t="str" cm="1">
        <f t="array" ref="I32">IFERROR(INDEX(H$2:H$1223,MATCH(0,COUNTIF(I$2:I31,IF(G$2:G$1223=I$2,H$2:H$1223,I$2)),0)),"")</f>
        <v/>
      </c>
      <c r="L32" s="7">
        <v>0.3</v>
      </c>
    </row>
    <row r="33" spans="5:12" x14ac:dyDescent="0.25">
      <c r="E33" t="s">
        <v>718</v>
      </c>
      <c r="F33" t="s">
        <v>719</v>
      </c>
      <c r="G33" t="s">
        <v>581</v>
      </c>
      <c r="H33" t="s">
        <v>718</v>
      </c>
      <c r="I33" s="8" t="str" cm="1">
        <f t="array" ref="I33">IFERROR(INDEX(H$2:H$1223,MATCH(0,COUNTIF(I$2:I32,IF(G$2:G$1223=I$2,H$2:H$1223,I$2)),0)),"")</f>
        <v/>
      </c>
      <c r="L33" s="7">
        <v>0.31</v>
      </c>
    </row>
    <row r="34" spans="5:12" x14ac:dyDescent="0.25">
      <c r="E34" t="s">
        <v>720</v>
      </c>
      <c r="F34" t="s">
        <v>721</v>
      </c>
      <c r="G34" t="s">
        <v>581</v>
      </c>
      <c r="H34" t="s">
        <v>720</v>
      </c>
      <c r="I34" s="8" t="str" cm="1">
        <f t="array" ref="I34">IFERROR(INDEX(H$2:H$1223,MATCH(0,COUNTIF(I$2:I33,IF(G$2:G$1223=I$2,H$2:H$1223,I$2)),0)),"")</f>
        <v/>
      </c>
      <c r="L34" s="7">
        <v>0.32</v>
      </c>
    </row>
    <row r="35" spans="5:12" x14ac:dyDescent="0.25">
      <c r="E35" t="s">
        <v>722</v>
      </c>
      <c r="F35" t="s">
        <v>723</v>
      </c>
      <c r="G35" t="s">
        <v>581</v>
      </c>
      <c r="H35" t="s">
        <v>722</v>
      </c>
      <c r="I35" s="8" t="str" cm="1">
        <f t="array" ref="I35">IFERROR(INDEX(H$2:H$1223,MATCH(0,COUNTIF(I$2:I34,IF(G$2:G$1223=I$2,H$2:H$1223,I$2)),0)),"")</f>
        <v/>
      </c>
      <c r="L35" s="7">
        <v>0.33</v>
      </c>
    </row>
    <row r="36" spans="5:12" x14ac:dyDescent="0.25">
      <c r="E36" t="s">
        <v>724</v>
      </c>
      <c r="F36" t="s">
        <v>725</v>
      </c>
      <c r="G36" t="s">
        <v>581</v>
      </c>
      <c r="H36" t="s">
        <v>724</v>
      </c>
      <c r="I36" s="8" t="str" cm="1">
        <f t="array" ref="I36">IFERROR(INDEX(H$2:H$1223,MATCH(0,COUNTIF(I$2:I35,IF(G$2:G$1223=I$2,H$2:H$1223,I$2)),0)),"")</f>
        <v/>
      </c>
      <c r="L36" s="7">
        <v>0.34</v>
      </c>
    </row>
    <row r="37" spans="5:12" x14ac:dyDescent="0.25">
      <c r="E37" t="s">
        <v>726</v>
      </c>
      <c r="F37" t="s">
        <v>727</v>
      </c>
      <c r="G37" t="s">
        <v>581</v>
      </c>
      <c r="H37" t="s">
        <v>726</v>
      </c>
      <c r="I37" s="8" t="str" cm="1">
        <f t="array" ref="I37">IFERROR(INDEX(H$2:H$1223,MATCH(0,COUNTIF(I$2:I36,IF(G$2:G$1223=I$2,H$2:H$1223,I$2)),0)),"")</f>
        <v/>
      </c>
      <c r="L37" s="7">
        <v>0.35</v>
      </c>
    </row>
    <row r="38" spans="5:12" x14ac:dyDescent="0.25">
      <c r="E38" t="s">
        <v>728</v>
      </c>
      <c r="F38" t="s">
        <v>729</v>
      </c>
      <c r="G38" t="s">
        <v>581</v>
      </c>
      <c r="H38" t="s">
        <v>728</v>
      </c>
      <c r="I38" s="8" t="str" cm="1">
        <f t="array" ref="I38">IFERROR(INDEX(H$2:H$1223,MATCH(0,COUNTIF(I$2:I37,IF(G$2:G$1223=I$2,H$2:H$1223,I$2)),0)),"")</f>
        <v/>
      </c>
      <c r="L38" s="7">
        <v>0.36</v>
      </c>
    </row>
    <row r="39" spans="5:12" x14ac:dyDescent="0.25">
      <c r="E39" t="s">
        <v>730</v>
      </c>
      <c r="F39" t="s">
        <v>731</v>
      </c>
      <c r="G39" t="s">
        <v>581</v>
      </c>
      <c r="H39" t="s">
        <v>730</v>
      </c>
      <c r="I39" s="8" t="str" cm="1">
        <f t="array" ref="I39">IFERROR(INDEX(H$2:H$1223,MATCH(0,COUNTIF(I$2:I38,IF(G$2:G$1223=I$2,H$2:H$1223,I$2)),0)),"")</f>
        <v/>
      </c>
      <c r="L39" s="7">
        <v>0.37</v>
      </c>
    </row>
    <row r="40" spans="5:12" x14ac:dyDescent="0.25">
      <c r="E40" t="s">
        <v>732</v>
      </c>
      <c r="F40" t="s">
        <v>733</v>
      </c>
      <c r="G40" t="s">
        <v>581</v>
      </c>
      <c r="H40" t="s">
        <v>732</v>
      </c>
      <c r="I40" s="8" t="str" cm="1">
        <f t="array" ref="I40">IFERROR(INDEX(H$2:H$1223,MATCH(0,COUNTIF(I$2:I39,IF(G$2:G$1223=I$2,H$2:H$1223,I$2)),0)),"")</f>
        <v/>
      </c>
      <c r="L40" s="7">
        <v>0.38</v>
      </c>
    </row>
    <row r="41" spans="5:12" x14ac:dyDescent="0.25">
      <c r="E41" t="s">
        <v>734</v>
      </c>
      <c r="F41" t="s">
        <v>735</v>
      </c>
      <c r="G41" t="s">
        <v>581</v>
      </c>
      <c r="H41" t="s">
        <v>734</v>
      </c>
      <c r="I41" s="8" t="str" cm="1">
        <f t="array" ref="I41">IFERROR(INDEX(H$2:H$1223,MATCH(0,COUNTIF(I$2:I40,IF(G$2:G$1223=I$2,H$2:H$1223,I$2)),0)),"")</f>
        <v/>
      </c>
      <c r="L41" s="7">
        <v>0.39</v>
      </c>
    </row>
    <row r="42" spans="5:12" x14ac:dyDescent="0.25">
      <c r="E42" t="s">
        <v>736</v>
      </c>
      <c r="F42" t="s">
        <v>737</v>
      </c>
      <c r="G42" t="s">
        <v>581</v>
      </c>
      <c r="H42" t="s">
        <v>736</v>
      </c>
      <c r="I42" s="8" t="str" cm="1">
        <f t="array" ref="I42">IFERROR(INDEX(H$2:H$1223,MATCH(0,COUNTIF(I$2:I41,IF(G$2:G$1223=I$2,H$2:H$1223,I$2)),0)),"")</f>
        <v/>
      </c>
      <c r="L42" s="7">
        <v>0.4</v>
      </c>
    </row>
    <row r="43" spans="5:12" x14ac:dyDescent="0.25">
      <c r="E43" t="s">
        <v>738</v>
      </c>
      <c r="F43" t="s">
        <v>739</v>
      </c>
      <c r="G43" t="s">
        <v>581</v>
      </c>
      <c r="H43" t="s">
        <v>738</v>
      </c>
      <c r="I43" s="8" t="str" cm="1">
        <f t="array" ref="I43">IFERROR(INDEX(H$2:H$1223,MATCH(0,COUNTIF(I$2:I42,IF(G$2:G$1223=I$2,H$2:H$1223,I$2)),0)),"")</f>
        <v/>
      </c>
      <c r="L43" s="7">
        <v>0.41</v>
      </c>
    </row>
    <row r="44" spans="5:12" x14ac:dyDescent="0.25">
      <c r="E44" t="s">
        <v>740</v>
      </c>
      <c r="F44" t="s">
        <v>741</v>
      </c>
      <c r="G44" t="s">
        <v>581</v>
      </c>
      <c r="H44" t="s">
        <v>740</v>
      </c>
      <c r="I44" s="8" t="str" cm="1">
        <f t="array" ref="I44">IFERROR(INDEX(H$2:H$1223,MATCH(0,COUNTIF(I$2:I43,IF(G$2:G$1223=I$2,H$2:H$1223,I$2)),0)),"")</f>
        <v/>
      </c>
      <c r="L44" s="7">
        <v>0.42</v>
      </c>
    </row>
    <row r="45" spans="5:12" x14ac:dyDescent="0.25">
      <c r="E45" t="s">
        <v>742</v>
      </c>
      <c r="F45" t="s">
        <v>743</v>
      </c>
      <c r="G45" t="s">
        <v>581</v>
      </c>
      <c r="H45" t="s">
        <v>742</v>
      </c>
      <c r="I45" s="8" t="str" cm="1">
        <f t="array" ref="I45">IFERROR(INDEX(H$2:H$1223,MATCH(0,COUNTIF(I$2:I44,IF(G$2:G$1223=I$2,H$2:H$1223,I$2)),0)),"")</f>
        <v/>
      </c>
      <c r="L45" s="7">
        <v>0.43</v>
      </c>
    </row>
    <row r="46" spans="5:12" x14ac:dyDescent="0.25">
      <c r="E46" t="s">
        <v>744</v>
      </c>
      <c r="F46" t="s">
        <v>745</v>
      </c>
      <c r="G46" t="s">
        <v>581</v>
      </c>
      <c r="H46" t="s">
        <v>744</v>
      </c>
      <c r="I46" s="8" t="str" cm="1">
        <f t="array" ref="I46">IFERROR(INDEX(H$2:H$1223,MATCH(0,COUNTIF(I$2:I45,IF(G$2:G$1223=I$2,H$2:H$1223,I$2)),0)),"")</f>
        <v/>
      </c>
      <c r="L46" s="7">
        <v>0.44</v>
      </c>
    </row>
    <row r="47" spans="5:12" x14ac:dyDescent="0.25">
      <c r="E47" t="s">
        <v>746</v>
      </c>
      <c r="F47" t="s">
        <v>747</v>
      </c>
      <c r="G47" t="s">
        <v>581</v>
      </c>
      <c r="H47" t="s">
        <v>746</v>
      </c>
      <c r="I47" s="8" t="str" cm="1">
        <f t="array" ref="I47">IFERROR(INDEX(H$2:H$1223,MATCH(0,COUNTIF(I$2:I46,IF(G$2:G$1223=I$2,H$2:H$1223,I$2)),0)),"")</f>
        <v/>
      </c>
      <c r="L47" s="7">
        <v>0.45</v>
      </c>
    </row>
    <row r="48" spans="5:12" x14ac:dyDescent="0.25">
      <c r="E48" t="s">
        <v>748</v>
      </c>
      <c r="F48" t="s">
        <v>749</v>
      </c>
      <c r="G48" t="s">
        <v>599</v>
      </c>
      <c r="H48" t="s">
        <v>748</v>
      </c>
      <c r="I48" s="8" t="str" cm="1">
        <f t="array" ref="I48">IFERROR(INDEX(H$2:H$1223,MATCH(0,COUNTIF(I$2:I47,IF(G$2:G$1223=I$2,H$2:H$1223,I$2)),0)),"")</f>
        <v/>
      </c>
      <c r="L48" s="7">
        <v>0.46</v>
      </c>
    </row>
    <row r="49" spans="5:12" x14ac:dyDescent="0.25">
      <c r="E49" t="s">
        <v>750</v>
      </c>
      <c r="F49" t="s">
        <v>751</v>
      </c>
      <c r="G49" t="s">
        <v>599</v>
      </c>
      <c r="H49" t="s">
        <v>750</v>
      </c>
      <c r="I49" s="8" t="str" cm="1">
        <f t="array" ref="I49">IFERROR(INDEX(H$2:H$1223,MATCH(0,COUNTIF(I$2:I48,IF(G$2:G$1223=I$2,H$2:H$1223,I$2)),0)),"")</f>
        <v/>
      </c>
      <c r="L49" s="7">
        <v>0.47</v>
      </c>
    </row>
    <row r="50" spans="5:12" x14ac:dyDescent="0.25">
      <c r="E50" t="s">
        <v>752</v>
      </c>
      <c r="F50" t="s">
        <v>753</v>
      </c>
      <c r="G50" t="s">
        <v>599</v>
      </c>
      <c r="H50" t="s">
        <v>752</v>
      </c>
      <c r="I50" s="8" t="str" cm="1">
        <f t="array" ref="I50">IFERROR(INDEX(H$2:H$1223,MATCH(0,COUNTIF(I$2:I49,IF(G$2:G$1223=I$2,H$2:H$1223,I$2)),0)),"")</f>
        <v/>
      </c>
      <c r="L50" s="7">
        <v>0.48</v>
      </c>
    </row>
    <row r="51" spans="5:12" x14ac:dyDescent="0.25">
      <c r="E51" t="s">
        <v>754</v>
      </c>
      <c r="F51" t="s">
        <v>755</v>
      </c>
      <c r="G51" t="s">
        <v>599</v>
      </c>
      <c r="H51" t="s">
        <v>754</v>
      </c>
      <c r="I51" s="8" t="str" cm="1">
        <f t="array" ref="I51">IFERROR(INDEX(H$2:H$1223,MATCH(0,COUNTIF(I$2:I50,IF(G$2:G$1223=I$2,H$2:H$1223,I$2)),0)),"")</f>
        <v/>
      </c>
      <c r="L51" s="7">
        <v>0.49</v>
      </c>
    </row>
    <row r="52" spans="5:12" x14ac:dyDescent="0.25">
      <c r="E52" t="s">
        <v>756</v>
      </c>
      <c r="F52" t="s">
        <v>757</v>
      </c>
      <c r="G52" t="s">
        <v>599</v>
      </c>
      <c r="H52" t="s">
        <v>756</v>
      </c>
      <c r="I52" s="8" t="str" cm="1">
        <f t="array" ref="I52">IFERROR(INDEX(H$2:H$1223,MATCH(0,COUNTIF(I$2:I51,IF(G$2:G$1223=I$2,H$2:H$1223,I$2)),0)),"")</f>
        <v/>
      </c>
      <c r="L52" s="7">
        <v>0.5</v>
      </c>
    </row>
    <row r="53" spans="5:12" x14ac:dyDescent="0.25">
      <c r="E53" t="s">
        <v>758</v>
      </c>
      <c r="F53" t="s">
        <v>759</v>
      </c>
      <c r="G53" t="s">
        <v>599</v>
      </c>
      <c r="H53" t="s">
        <v>758</v>
      </c>
      <c r="I53" s="8" t="str" cm="1">
        <f t="array" ref="I53">IFERROR(INDEX(H$2:H$1223,MATCH(0,COUNTIF(I$2:I52,IF(G$2:G$1223=I$2,H$2:H$1223,I$2)),0)),"")</f>
        <v/>
      </c>
      <c r="L53" s="7">
        <v>0.51</v>
      </c>
    </row>
    <row r="54" spans="5:12" x14ac:dyDescent="0.25">
      <c r="E54" t="s">
        <v>760</v>
      </c>
      <c r="F54" t="s">
        <v>761</v>
      </c>
      <c r="G54" t="s">
        <v>599</v>
      </c>
      <c r="H54" t="s">
        <v>760</v>
      </c>
      <c r="I54" s="8" t="str" cm="1">
        <f t="array" ref="I54">IFERROR(INDEX(H$2:H$1223,MATCH(0,COUNTIF(I$2:I53,IF(G$2:G$1223=I$2,H$2:H$1223,I$2)),0)),"")</f>
        <v/>
      </c>
      <c r="L54" s="7">
        <v>0.52</v>
      </c>
    </row>
    <row r="55" spans="5:12" x14ac:dyDescent="0.25">
      <c r="E55" t="s">
        <v>762</v>
      </c>
      <c r="F55" t="s">
        <v>763</v>
      </c>
      <c r="G55" t="s">
        <v>599</v>
      </c>
      <c r="H55" t="s">
        <v>762</v>
      </c>
      <c r="I55" s="8" t="str" cm="1">
        <f t="array" ref="I55">IFERROR(INDEX(H$2:H$1223,MATCH(0,COUNTIF(I$2:I54,IF(G$2:G$1223=I$2,H$2:H$1223,I$2)),0)),"")</f>
        <v/>
      </c>
      <c r="L55" s="7">
        <v>0.53</v>
      </c>
    </row>
    <row r="56" spans="5:12" x14ac:dyDescent="0.25">
      <c r="E56" t="s">
        <v>764</v>
      </c>
      <c r="F56" t="s">
        <v>765</v>
      </c>
      <c r="G56" t="s">
        <v>599</v>
      </c>
      <c r="H56" t="s">
        <v>764</v>
      </c>
      <c r="I56" s="8" t="str" cm="1">
        <f t="array" ref="I56">IFERROR(INDEX(H$2:H$1223,MATCH(0,COUNTIF(I$2:I55,IF(G$2:G$1223=I$2,H$2:H$1223,I$2)),0)),"")</f>
        <v/>
      </c>
      <c r="L56" s="7">
        <v>0.54</v>
      </c>
    </row>
    <row r="57" spans="5:12" x14ac:dyDescent="0.25">
      <c r="E57" t="s">
        <v>766</v>
      </c>
      <c r="F57" t="s">
        <v>767</v>
      </c>
      <c r="G57" t="s">
        <v>599</v>
      </c>
      <c r="H57" t="s">
        <v>766</v>
      </c>
      <c r="I57" s="8" t="str" cm="1">
        <f t="array" ref="I57">IFERROR(INDEX(H$2:H$1223,MATCH(0,COUNTIF(I$2:I56,IF(G$2:G$1223=I$2,H$2:H$1223,I$2)),0)),"")</f>
        <v/>
      </c>
      <c r="L57" s="7">
        <v>0.55000000000000004</v>
      </c>
    </row>
    <row r="58" spans="5:12" x14ac:dyDescent="0.25">
      <c r="E58" t="s">
        <v>768</v>
      </c>
      <c r="F58" t="s">
        <v>769</v>
      </c>
      <c r="G58" t="s">
        <v>599</v>
      </c>
      <c r="H58" t="s">
        <v>768</v>
      </c>
      <c r="I58" s="8" t="str" cm="1">
        <f t="array" ref="I58">IFERROR(INDEX(H$2:H$1223,MATCH(0,COUNTIF(I$2:I57,IF(G$2:G$1223=I$2,H$2:H$1223,I$2)),0)),"")</f>
        <v/>
      </c>
      <c r="L58" s="7">
        <v>0.56000000000000005</v>
      </c>
    </row>
    <row r="59" spans="5:12" x14ac:dyDescent="0.25">
      <c r="E59" t="s">
        <v>770</v>
      </c>
      <c r="F59" t="s">
        <v>771</v>
      </c>
      <c r="G59" t="s">
        <v>599</v>
      </c>
      <c r="H59" t="s">
        <v>770</v>
      </c>
      <c r="I59" s="8" t="str" cm="1">
        <f t="array" ref="I59">IFERROR(INDEX(H$2:H$1223,MATCH(0,COUNTIF(I$2:I58,IF(G$2:G$1223=I$2,H$2:H$1223,I$2)),0)),"")</f>
        <v/>
      </c>
      <c r="L59" s="7">
        <v>0.56999999999999995</v>
      </c>
    </row>
    <row r="60" spans="5:12" x14ac:dyDescent="0.25">
      <c r="E60" t="s">
        <v>772</v>
      </c>
      <c r="F60" t="s">
        <v>773</v>
      </c>
      <c r="G60" t="s">
        <v>599</v>
      </c>
      <c r="H60" t="s">
        <v>772</v>
      </c>
      <c r="I60" s="8" t="str" cm="1">
        <f t="array" ref="I60">IFERROR(INDEX(H$2:H$1223,MATCH(0,COUNTIF(I$2:I59,IF(G$2:G$1223=I$2,H$2:H$1223,I$2)),0)),"")</f>
        <v/>
      </c>
      <c r="L60" s="7">
        <v>0.57999999999999996</v>
      </c>
    </row>
    <row r="61" spans="5:12" x14ac:dyDescent="0.25">
      <c r="E61" t="s">
        <v>774</v>
      </c>
      <c r="F61" t="s">
        <v>775</v>
      </c>
      <c r="G61" t="s">
        <v>599</v>
      </c>
      <c r="H61" t="s">
        <v>774</v>
      </c>
      <c r="I61" s="8" t="str" cm="1">
        <f t="array" ref="I61">IFERROR(INDEX(H$2:H$1223,MATCH(0,COUNTIF(I$2:I60,IF(G$2:G$1223=I$2,H$2:H$1223,I$2)),0)),"")</f>
        <v/>
      </c>
      <c r="L61" s="7">
        <v>0.59</v>
      </c>
    </row>
    <row r="62" spans="5:12" x14ac:dyDescent="0.25">
      <c r="E62" t="s">
        <v>776</v>
      </c>
      <c r="F62" t="s">
        <v>777</v>
      </c>
      <c r="G62" t="s">
        <v>599</v>
      </c>
      <c r="H62" t="s">
        <v>776</v>
      </c>
      <c r="I62" s="8" t="str" cm="1">
        <f t="array" ref="I62">IFERROR(INDEX(H$2:H$1223,MATCH(0,COUNTIF(I$2:I61,IF(G$2:G$1223=I$2,H$2:H$1223,I$2)),0)),"")</f>
        <v/>
      </c>
      <c r="L62" s="7">
        <v>0.6</v>
      </c>
    </row>
    <row r="63" spans="5:12" x14ac:dyDescent="0.25">
      <c r="E63" t="s">
        <v>778</v>
      </c>
      <c r="F63" t="s">
        <v>779</v>
      </c>
      <c r="G63" t="s">
        <v>599</v>
      </c>
      <c r="H63" t="s">
        <v>778</v>
      </c>
      <c r="I63" s="8" t="str" cm="1">
        <f t="array" ref="I63">IFERROR(INDEX(H$2:H$1223,MATCH(0,COUNTIF(I$2:I62,IF(G$2:G$1223=I$2,H$2:H$1223,I$2)),0)),"")</f>
        <v/>
      </c>
      <c r="L63" s="7">
        <v>0.61</v>
      </c>
    </row>
    <row r="64" spans="5:12" x14ac:dyDescent="0.25">
      <c r="E64" t="s">
        <v>780</v>
      </c>
      <c r="F64" t="s">
        <v>781</v>
      </c>
      <c r="G64" t="s">
        <v>599</v>
      </c>
      <c r="H64" t="s">
        <v>780</v>
      </c>
      <c r="I64" s="8" t="str" cm="1">
        <f t="array" ref="I64">IFERROR(INDEX(H$2:H$1223,MATCH(0,COUNTIF(I$2:I63,IF(G$2:G$1223=I$2,H$2:H$1223,I$2)),0)),"")</f>
        <v/>
      </c>
      <c r="L64" s="7">
        <v>0.62</v>
      </c>
    </row>
    <row r="65" spans="5:12" x14ac:dyDescent="0.25">
      <c r="E65" t="s">
        <v>782</v>
      </c>
      <c r="F65" t="s">
        <v>783</v>
      </c>
      <c r="G65" t="s">
        <v>599</v>
      </c>
      <c r="H65" t="s">
        <v>782</v>
      </c>
      <c r="I65" s="8" t="str" cm="1">
        <f t="array" ref="I65">IFERROR(INDEX(H$2:H$1223,MATCH(0,COUNTIF(I$2:I64,IF(G$2:G$1223=I$2,H$2:H$1223,I$2)),0)),"")</f>
        <v/>
      </c>
      <c r="L65" s="7">
        <v>0.63</v>
      </c>
    </row>
    <row r="66" spans="5:12" x14ac:dyDescent="0.25">
      <c r="E66" t="s">
        <v>784</v>
      </c>
      <c r="F66" t="s">
        <v>785</v>
      </c>
      <c r="G66" t="s">
        <v>599</v>
      </c>
      <c r="H66" t="s">
        <v>784</v>
      </c>
      <c r="I66" s="8" t="str" cm="1">
        <f t="array" ref="I66">IFERROR(INDEX(H$2:H$1223,MATCH(0,COUNTIF(I$2:I65,IF(G$2:G$1223=I$2,H$2:H$1223,I$2)),0)),"")</f>
        <v/>
      </c>
      <c r="L66" s="7">
        <v>0.64</v>
      </c>
    </row>
    <row r="67" spans="5:12" x14ac:dyDescent="0.25">
      <c r="E67" t="s">
        <v>786</v>
      </c>
      <c r="F67" t="s">
        <v>787</v>
      </c>
      <c r="G67" t="s">
        <v>599</v>
      </c>
      <c r="H67" t="s">
        <v>786</v>
      </c>
      <c r="I67" s="8" t="str" cm="1">
        <f t="array" ref="I67">IFERROR(INDEX(H$2:H$1223,MATCH(0,COUNTIF(I$2:I66,IF(G$2:G$1223=I$2,H$2:H$1223,I$2)),0)),"")</f>
        <v/>
      </c>
      <c r="L67" s="7">
        <v>0.65</v>
      </c>
    </row>
    <row r="68" spans="5:12" x14ac:dyDescent="0.25">
      <c r="E68" t="s">
        <v>788</v>
      </c>
      <c r="F68" t="s">
        <v>789</v>
      </c>
      <c r="G68" t="s">
        <v>599</v>
      </c>
      <c r="H68" t="s">
        <v>788</v>
      </c>
      <c r="I68" s="8" t="str" cm="1">
        <f t="array" ref="I68">IFERROR(INDEX(H$2:H$1223,MATCH(0,COUNTIF(I$2:I67,IF(G$2:G$1223=I$2,H$2:H$1223,I$2)),0)),"")</f>
        <v/>
      </c>
      <c r="L68" s="7">
        <v>0.66</v>
      </c>
    </row>
    <row r="69" spans="5:12" x14ac:dyDescent="0.25">
      <c r="E69" t="s">
        <v>790</v>
      </c>
      <c r="F69" t="s">
        <v>791</v>
      </c>
      <c r="G69" t="s">
        <v>599</v>
      </c>
      <c r="H69" t="s">
        <v>790</v>
      </c>
      <c r="I69" s="8" t="str" cm="1">
        <f t="array" ref="I69">IFERROR(INDEX(H$2:H$1223,MATCH(0,COUNTIF(I$2:I68,IF(G$2:G$1223=I$2,H$2:H$1223,I$2)),0)),"")</f>
        <v/>
      </c>
      <c r="L69" s="7">
        <v>0.67</v>
      </c>
    </row>
    <row r="70" spans="5:12" x14ac:dyDescent="0.25">
      <c r="E70" t="s">
        <v>792</v>
      </c>
      <c r="F70" t="s">
        <v>793</v>
      </c>
      <c r="G70" t="s">
        <v>599</v>
      </c>
      <c r="H70" t="s">
        <v>792</v>
      </c>
      <c r="I70" s="8" t="str" cm="1">
        <f t="array" ref="I70">IFERROR(INDEX(H$2:H$1223,MATCH(0,COUNTIF(I$2:I69,IF(G$2:G$1223=I$2,H$2:H$1223,I$2)),0)),"")</f>
        <v/>
      </c>
      <c r="L70" s="7">
        <v>0.68</v>
      </c>
    </row>
    <row r="71" spans="5:12" x14ac:dyDescent="0.25">
      <c r="E71" t="s">
        <v>794</v>
      </c>
      <c r="F71" t="s">
        <v>795</v>
      </c>
      <c r="G71" t="s">
        <v>599</v>
      </c>
      <c r="H71" t="s">
        <v>794</v>
      </c>
      <c r="I71" s="8" t="str" cm="1">
        <f t="array" ref="I71">IFERROR(INDEX(H$2:H$1223,MATCH(0,COUNTIF(I$2:I70,IF(G$2:G$1223=I$2,H$2:H$1223,I$2)),0)),"")</f>
        <v/>
      </c>
      <c r="L71" s="7">
        <v>0.69</v>
      </c>
    </row>
    <row r="72" spans="5:12" x14ac:dyDescent="0.25">
      <c r="E72" t="s">
        <v>796</v>
      </c>
      <c r="F72" t="s">
        <v>797</v>
      </c>
      <c r="G72" t="s">
        <v>599</v>
      </c>
      <c r="H72" t="s">
        <v>796</v>
      </c>
      <c r="I72" s="8" t="str" cm="1">
        <f t="array" ref="I72">IFERROR(INDEX(H$2:H$1223,MATCH(0,COUNTIF(I$2:I71,IF(G$2:G$1223=I$2,H$2:H$1223,I$2)),0)),"")</f>
        <v/>
      </c>
      <c r="L72" s="7">
        <v>0.7</v>
      </c>
    </row>
    <row r="73" spans="5:12" x14ac:dyDescent="0.25">
      <c r="E73" t="s">
        <v>798</v>
      </c>
      <c r="F73" t="s">
        <v>799</v>
      </c>
      <c r="G73" t="s">
        <v>599</v>
      </c>
      <c r="H73" t="s">
        <v>798</v>
      </c>
      <c r="I73" s="8" t="str" cm="1">
        <f t="array" ref="I73">IFERROR(INDEX(H$2:H$1223,MATCH(0,COUNTIF(I$2:I72,IF(G$2:G$1223=I$2,H$2:H$1223,I$2)),0)),"")</f>
        <v/>
      </c>
      <c r="L73" s="7">
        <v>0.71</v>
      </c>
    </row>
    <row r="74" spans="5:12" x14ac:dyDescent="0.25">
      <c r="E74" t="s">
        <v>800</v>
      </c>
      <c r="F74" t="s">
        <v>801</v>
      </c>
      <c r="G74" t="s">
        <v>599</v>
      </c>
      <c r="H74" t="s">
        <v>800</v>
      </c>
      <c r="I74" s="8" t="str" cm="1">
        <f t="array" ref="I74">IFERROR(INDEX(H$2:H$1223,MATCH(0,COUNTIF(I$2:I73,IF(G$2:G$1223=I$2,H$2:H$1223,I$2)),0)),"")</f>
        <v/>
      </c>
      <c r="L74" s="7">
        <v>0.72</v>
      </c>
    </row>
    <row r="75" spans="5:12" x14ac:dyDescent="0.25">
      <c r="E75" t="s">
        <v>802</v>
      </c>
      <c r="F75" t="s">
        <v>803</v>
      </c>
      <c r="G75" t="s">
        <v>599</v>
      </c>
      <c r="H75" t="s">
        <v>802</v>
      </c>
      <c r="I75" s="8" t="str" cm="1">
        <f t="array" ref="I75">IFERROR(INDEX(H$2:H$1223,MATCH(0,COUNTIF(I$2:I74,IF(G$2:G$1223=I$2,H$2:H$1223,I$2)),0)),"")</f>
        <v/>
      </c>
      <c r="L75" s="7">
        <v>0.73</v>
      </c>
    </row>
    <row r="76" spans="5:12" x14ac:dyDescent="0.25">
      <c r="E76" t="s">
        <v>804</v>
      </c>
      <c r="F76" t="s">
        <v>805</v>
      </c>
      <c r="G76" t="s">
        <v>599</v>
      </c>
      <c r="H76" t="s">
        <v>804</v>
      </c>
      <c r="I76" s="8" t="str" cm="1">
        <f t="array" ref="I76">IFERROR(INDEX(H$2:H$1223,MATCH(0,COUNTIF(I$2:I75,IF(G$2:G$1223=I$2,H$2:H$1223,I$2)),0)),"")</f>
        <v/>
      </c>
      <c r="L76" s="7">
        <v>0.74</v>
      </c>
    </row>
    <row r="77" spans="5:12" x14ac:dyDescent="0.25">
      <c r="E77" t="s">
        <v>806</v>
      </c>
      <c r="F77" t="s">
        <v>807</v>
      </c>
      <c r="G77" t="s">
        <v>599</v>
      </c>
      <c r="H77" t="s">
        <v>806</v>
      </c>
      <c r="I77" s="8" t="str" cm="1">
        <f t="array" ref="I77">IFERROR(INDEX(H$2:H$1223,MATCH(0,COUNTIF(I$2:I76,IF(G$2:G$1223=I$2,H$2:H$1223,I$2)),0)),"")</f>
        <v/>
      </c>
      <c r="L77" s="7">
        <v>0.75</v>
      </c>
    </row>
    <row r="78" spans="5:12" x14ac:dyDescent="0.25">
      <c r="E78" t="s">
        <v>808</v>
      </c>
      <c r="F78" t="s">
        <v>809</v>
      </c>
      <c r="G78" t="s">
        <v>599</v>
      </c>
      <c r="H78" t="s">
        <v>808</v>
      </c>
      <c r="I78" s="8" t="str" cm="1">
        <f t="array" ref="I78">IFERROR(INDEX(H$2:H$1223,MATCH(0,COUNTIF(I$2:I77,IF(G$2:G$1223=I$2,H$2:H$1223,I$2)),0)),"")</f>
        <v/>
      </c>
      <c r="L78" s="7">
        <v>0.76</v>
      </c>
    </row>
    <row r="79" spans="5:12" x14ac:dyDescent="0.25">
      <c r="E79" t="s">
        <v>810</v>
      </c>
      <c r="F79" t="s">
        <v>811</v>
      </c>
      <c r="G79" t="s">
        <v>599</v>
      </c>
      <c r="H79" t="s">
        <v>810</v>
      </c>
      <c r="I79" s="8" t="str" cm="1">
        <f t="array" ref="I79">IFERROR(INDEX(H$2:H$1223,MATCH(0,COUNTIF(I$2:I78,IF(G$2:G$1223=I$2,H$2:H$1223,I$2)),0)),"")</f>
        <v/>
      </c>
      <c r="L79" s="7">
        <v>0.77</v>
      </c>
    </row>
    <row r="80" spans="5:12" x14ac:dyDescent="0.25">
      <c r="E80" t="s">
        <v>812</v>
      </c>
      <c r="F80" t="s">
        <v>813</v>
      </c>
      <c r="G80" t="s">
        <v>599</v>
      </c>
      <c r="H80" t="s">
        <v>812</v>
      </c>
      <c r="I80" s="8" t="str" cm="1">
        <f t="array" ref="I80">IFERROR(INDEX(H$2:H$1223,MATCH(0,COUNTIF(I$2:I79,IF(G$2:G$1223=I$2,H$2:H$1223,I$2)),0)),"")</f>
        <v/>
      </c>
      <c r="L80" s="7">
        <v>0.78</v>
      </c>
    </row>
    <row r="81" spans="5:12" x14ac:dyDescent="0.25">
      <c r="E81" t="s">
        <v>814</v>
      </c>
      <c r="F81" t="s">
        <v>815</v>
      </c>
      <c r="G81" t="s">
        <v>599</v>
      </c>
      <c r="H81" t="s">
        <v>814</v>
      </c>
      <c r="I81" s="8" t="str" cm="1">
        <f t="array" ref="I81">IFERROR(INDEX(H$2:H$1223,MATCH(0,COUNTIF(I$2:I80,IF(G$2:G$1223=I$2,H$2:H$1223,I$2)),0)),"")</f>
        <v/>
      </c>
      <c r="L81" s="7">
        <v>0.79</v>
      </c>
    </row>
    <row r="82" spans="5:12" x14ac:dyDescent="0.25">
      <c r="E82" t="s">
        <v>816</v>
      </c>
      <c r="F82" t="s">
        <v>817</v>
      </c>
      <c r="G82" t="s">
        <v>599</v>
      </c>
      <c r="H82" t="s">
        <v>816</v>
      </c>
      <c r="I82" s="8" t="str" cm="1">
        <f t="array" ref="I82">IFERROR(INDEX(H$2:H$1223,MATCH(0,COUNTIF(I$2:I81,IF(G$2:G$1223=I$2,H$2:H$1223,I$2)),0)),"")</f>
        <v/>
      </c>
      <c r="L82" s="7">
        <v>0.8</v>
      </c>
    </row>
    <row r="83" spans="5:12" x14ac:dyDescent="0.25">
      <c r="E83" t="s">
        <v>818</v>
      </c>
      <c r="F83" t="s">
        <v>819</v>
      </c>
      <c r="G83" t="s">
        <v>599</v>
      </c>
      <c r="H83" t="s">
        <v>818</v>
      </c>
      <c r="I83" s="8" t="str" cm="1">
        <f t="array" ref="I83">IFERROR(INDEX(H$2:H$1223,MATCH(0,COUNTIF(I$2:I82,IF(G$2:G$1223=I$2,H$2:H$1223,I$2)),0)),"")</f>
        <v/>
      </c>
      <c r="L83" s="7">
        <v>0.81</v>
      </c>
    </row>
    <row r="84" spans="5:12" x14ac:dyDescent="0.25">
      <c r="E84" t="s">
        <v>820</v>
      </c>
      <c r="F84" t="s">
        <v>821</v>
      </c>
      <c r="G84" t="s">
        <v>599</v>
      </c>
      <c r="H84" t="s">
        <v>820</v>
      </c>
      <c r="I84" s="8" t="str" cm="1">
        <f t="array" ref="I84">IFERROR(INDEX(H$2:H$1223,MATCH(0,COUNTIF(I$2:I83,IF(G$2:G$1223=I$2,H$2:H$1223,I$2)),0)),"")</f>
        <v/>
      </c>
      <c r="L84" s="7">
        <v>0.82</v>
      </c>
    </row>
    <row r="85" spans="5:12" x14ac:dyDescent="0.25">
      <c r="E85" t="s">
        <v>822</v>
      </c>
      <c r="F85" t="s">
        <v>823</v>
      </c>
      <c r="G85" t="s">
        <v>599</v>
      </c>
      <c r="H85" t="s">
        <v>822</v>
      </c>
      <c r="I85" s="8" t="str" cm="1">
        <f t="array" ref="I85">IFERROR(INDEX(H$2:H$1223,MATCH(0,COUNTIF(I$2:I84,IF(G$2:G$1223=I$2,H$2:H$1223,I$2)),0)),"")</f>
        <v/>
      </c>
      <c r="L85" s="7">
        <v>0.83</v>
      </c>
    </row>
    <row r="86" spans="5:12" x14ac:dyDescent="0.25">
      <c r="E86" t="s">
        <v>824</v>
      </c>
      <c r="F86" t="s">
        <v>825</v>
      </c>
      <c r="G86" t="s">
        <v>599</v>
      </c>
      <c r="H86" t="s">
        <v>824</v>
      </c>
      <c r="I86" s="8" t="str" cm="1">
        <f t="array" ref="I86">IFERROR(INDEX(H$2:H$1223,MATCH(0,COUNTIF(I$2:I85,IF(G$2:G$1223=I$2,H$2:H$1223,I$2)),0)),"")</f>
        <v/>
      </c>
      <c r="L86" s="7">
        <v>0.84</v>
      </c>
    </row>
    <row r="87" spans="5:12" x14ac:dyDescent="0.25">
      <c r="E87" t="s">
        <v>826</v>
      </c>
      <c r="F87" t="s">
        <v>827</v>
      </c>
      <c r="G87" t="s">
        <v>599</v>
      </c>
      <c r="H87" t="s">
        <v>826</v>
      </c>
      <c r="I87" s="8" t="str" cm="1">
        <f t="array" ref="I87">IFERROR(INDEX(H$2:H$1223,MATCH(0,COUNTIF(I$2:I86,IF(G$2:G$1223=I$2,H$2:H$1223,I$2)),0)),"")</f>
        <v/>
      </c>
      <c r="L87" s="7">
        <v>0.85</v>
      </c>
    </row>
    <row r="88" spans="5:12" x14ac:dyDescent="0.25">
      <c r="E88" t="s">
        <v>828</v>
      </c>
      <c r="F88" t="s">
        <v>829</v>
      </c>
      <c r="G88" t="s">
        <v>599</v>
      </c>
      <c r="H88" t="s">
        <v>828</v>
      </c>
      <c r="I88" s="8" t="str" cm="1">
        <f t="array" ref="I88">IFERROR(INDEX(H$2:H$1223,MATCH(0,COUNTIF(I$2:I87,IF(G$2:G$1223=I$2,H$2:H$1223,I$2)),0)),"")</f>
        <v/>
      </c>
      <c r="L88" s="7">
        <v>0.86</v>
      </c>
    </row>
    <row r="89" spans="5:12" x14ac:dyDescent="0.25">
      <c r="E89" t="s">
        <v>830</v>
      </c>
      <c r="F89" t="s">
        <v>831</v>
      </c>
      <c r="G89" t="s">
        <v>599</v>
      </c>
      <c r="H89" t="s">
        <v>830</v>
      </c>
      <c r="I89" s="8" t="str" cm="1">
        <f t="array" ref="I89">IFERROR(INDEX(H$2:H$1223,MATCH(0,COUNTIF(I$2:I88,IF(G$2:G$1223=I$2,H$2:H$1223,I$2)),0)),"")</f>
        <v/>
      </c>
      <c r="L89" s="7">
        <v>0.87</v>
      </c>
    </row>
    <row r="90" spans="5:12" x14ac:dyDescent="0.25">
      <c r="E90" t="s">
        <v>832</v>
      </c>
      <c r="F90" t="s">
        <v>833</v>
      </c>
      <c r="G90" t="s">
        <v>599</v>
      </c>
      <c r="H90" t="s">
        <v>832</v>
      </c>
      <c r="I90" s="8" t="str" cm="1">
        <f t="array" ref="I90">IFERROR(INDEX(H$2:H$1223,MATCH(0,COUNTIF(I$2:I89,IF(G$2:G$1223=I$2,H$2:H$1223,I$2)),0)),"")</f>
        <v/>
      </c>
      <c r="L90" s="7">
        <v>0.88</v>
      </c>
    </row>
    <row r="91" spans="5:12" x14ac:dyDescent="0.25">
      <c r="E91" t="s">
        <v>834</v>
      </c>
      <c r="F91" t="s">
        <v>835</v>
      </c>
      <c r="G91" t="s">
        <v>599</v>
      </c>
      <c r="H91" t="s">
        <v>834</v>
      </c>
      <c r="I91" s="8" t="str" cm="1">
        <f t="array" ref="I91">IFERROR(INDEX(H$2:H$1223,MATCH(0,COUNTIF(I$2:I90,IF(G$2:G$1223=I$2,H$2:H$1223,I$2)),0)),"")</f>
        <v/>
      </c>
      <c r="L91" s="7">
        <v>0.89</v>
      </c>
    </row>
    <row r="92" spans="5:12" x14ac:dyDescent="0.25">
      <c r="E92" t="s">
        <v>836</v>
      </c>
      <c r="F92" t="s">
        <v>837</v>
      </c>
      <c r="G92" t="s">
        <v>599</v>
      </c>
      <c r="H92" t="s">
        <v>836</v>
      </c>
      <c r="I92" s="8" t="str" cm="1">
        <f t="array" ref="I92">IFERROR(INDEX(H$2:H$1223,MATCH(0,COUNTIF(I$2:I91,IF(G$2:G$1223=I$2,H$2:H$1223,I$2)),0)),"")</f>
        <v/>
      </c>
      <c r="L92" s="7">
        <v>0.9</v>
      </c>
    </row>
    <row r="93" spans="5:12" x14ac:dyDescent="0.25">
      <c r="E93" t="s">
        <v>838</v>
      </c>
      <c r="F93" t="s">
        <v>839</v>
      </c>
      <c r="G93" t="s">
        <v>599</v>
      </c>
      <c r="H93" t="s">
        <v>838</v>
      </c>
      <c r="I93" s="8" t="str" cm="1">
        <f t="array" ref="I93">IFERROR(INDEX(H$2:H$1223,MATCH(0,COUNTIF(I$2:I92,IF(G$2:G$1223=I$2,H$2:H$1223,I$2)),0)),"")</f>
        <v/>
      </c>
      <c r="L93" s="7">
        <v>0.91</v>
      </c>
    </row>
    <row r="94" spans="5:12" x14ac:dyDescent="0.25">
      <c r="E94" t="s">
        <v>840</v>
      </c>
      <c r="F94" t="s">
        <v>841</v>
      </c>
      <c r="G94" t="s">
        <v>615</v>
      </c>
      <c r="H94" t="s">
        <v>840</v>
      </c>
      <c r="I94" s="8" t="str" cm="1">
        <f t="array" ref="I94">IFERROR(INDEX(H$2:H$1223,MATCH(0,COUNTIF(I$2:I93,IF(G$2:G$1223=I$2,H$2:H$1223,I$2)),0)),"")</f>
        <v/>
      </c>
      <c r="L94" s="7">
        <v>0.92</v>
      </c>
    </row>
    <row r="95" spans="5:12" x14ac:dyDescent="0.25">
      <c r="E95" t="s">
        <v>842</v>
      </c>
      <c r="F95" t="s">
        <v>843</v>
      </c>
      <c r="G95" t="s">
        <v>615</v>
      </c>
      <c r="H95" t="s">
        <v>842</v>
      </c>
      <c r="I95" s="8" t="str" cm="1">
        <f t="array" ref="I95">IFERROR(INDEX(H$2:H$1223,MATCH(0,COUNTIF(I$2:I94,IF(G$2:G$1223=I$2,H$2:H$1223,I$2)),0)),"")</f>
        <v/>
      </c>
      <c r="L95" s="7">
        <v>0.93</v>
      </c>
    </row>
    <row r="96" spans="5:12" x14ac:dyDescent="0.25">
      <c r="E96" t="s">
        <v>844</v>
      </c>
      <c r="F96" t="s">
        <v>845</v>
      </c>
      <c r="G96" t="s">
        <v>615</v>
      </c>
      <c r="H96" t="s">
        <v>844</v>
      </c>
      <c r="I96" s="8" t="str" cm="1">
        <f t="array" ref="I96">IFERROR(INDEX(H$2:H$1223,MATCH(0,COUNTIF(I$2:I95,IF(G$2:G$1223=I$2,H$2:H$1223,I$2)),0)),"")</f>
        <v/>
      </c>
      <c r="L96" s="7">
        <v>0.94</v>
      </c>
    </row>
    <row r="97" spans="5:12" x14ac:dyDescent="0.25">
      <c r="E97" t="s">
        <v>846</v>
      </c>
      <c r="F97" t="s">
        <v>847</v>
      </c>
      <c r="G97" t="s">
        <v>615</v>
      </c>
      <c r="H97" t="s">
        <v>846</v>
      </c>
      <c r="I97" s="8" t="str" cm="1">
        <f t="array" ref="I97">IFERROR(INDEX(H$2:H$1223,MATCH(0,COUNTIF(I$2:I96,IF(G$2:G$1223=I$2,H$2:H$1223,I$2)),0)),"")</f>
        <v/>
      </c>
      <c r="L97" s="7">
        <v>0.95</v>
      </c>
    </row>
    <row r="98" spans="5:12" x14ac:dyDescent="0.25">
      <c r="E98" t="s">
        <v>848</v>
      </c>
      <c r="F98" t="s">
        <v>849</v>
      </c>
      <c r="G98" t="s">
        <v>615</v>
      </c>
      <c r="H98" t="s">
        <v>848</v>
      </c>
      <c r="I98" s="8" t="str" cm="1">
        <f t="array" ref="I98">IFERROR(INDEX(H$2:H$1223,MATCH(0,COUNTIF(I$2:I97,IF(G$2:G$1223=I$2,H$2:H$1223,I$2)),0)),"")</f>
        <v/>
      </c>
      <c r="L98" s="7">
        <v>0.96</v>
      </c>
    </row>
    <row r="99" spans="5:12" x14ac:dyDescent="0.25">
      <c r="E99" t="s">
        <v>850</v>
      </c>
      <c r="F99" t="s">
        <v>851</v>
      </c>
      <c r="G99" t="s">
        <v>615</v>
      </c>
      <c r="H99" t="s">
        <v>850</v>
      </c>
      <c r="I99" s="8" t="str" cm="1">
        <f t="array" ref="I99">IFERROR(INDEX(H$2:H$1223,MATCH(0,COUNTIF(I$2:I98,IF(G$2:G$1223=I$2,H$2:H$1223,I$2)),0)),"")</f>
        <v/>
      </c>
      <c r="L99" s="7">
        <v>0.97</v>
      </c>
    </row>
    <row r="100" spans="5:12" x14ac:dyDescent="0.25">
      <c r="E100" t="s">
        <v>852</v>
      </c>
      <c r="F100" t="s">
        <v>853</v>
      </c>
      <c r="G100" t="s">
        <v>615</v>
      </c>
      <c r="H100" t="s">
        <v>852</v>
      </c>
      <c r="I100" s="8" t="str" cm="1">
        <f t="array" ref="I100">IFERROR(INDEX(H$2:H$1223,MATCH(0,COUNTIF(I$2:I99,IF(G$2:G$1223=I$2,H$2:H$1223,I$2)),0)),"")</f>
        <v/>
      </c>
      <c r="L100" s="7">
        <v>0.98</v>
      </c>
    </row>
    <row r="101" spans="5:12" x14ac:dyDescent="0.25">
      <c r="E101" t="s">
        <v>854</v>
      </c>
      <c r="F101" t="s">
        <v>855</v>
      </c>
      <c r="G101" t="s">
        <v>615</v>
      </c>
      <c r="H101" t="s">
        <v>854</v>
      </c>
      <c r="I101" s="8" t="str" cm="1">
        <f t="array" ref="I101">IFERROR(INDEX(H$2:H$1223,MATCH(0,COUNTIF(I$2:I100,IF(G$2:G$1223=I$2,H$2:H$1223,I$2)),0)),"")</f>
        <v/>
      </c>
      <c r="L101" s="7">
        <v>0.99</v>
      </c>
    </row>
    <row r="102" spans="5:12" x14ac:dyDescent="0.25">
      <c r="E102" t="s">
        <v>856</v>
      </c>
      <c r="F102" t="s">
        <v>857</v>
      </c>
      <c r="G102" t="s">
        <v>615</v>
      </c>
      <c r="H102" t="s">
        <v>856</v>
      </c>
      <c r="I102" s="8" t="str" cm="1">
        <f t="array" ref="I102">IFERROR(INDEX(H$2:H$1223,MATCH(0,COUNTIF(I$2:I101,IF(G$2:G$1223=I$2,H$2:H$1223,I$2)),0)),"")</f>
        <v/>
      </c>
      <c r="L102" s="7">
        <v>1</v>
      </c>
    </row>
    <row r="103" spans="5:12" x14ac:dyDescent="0.25">
      <c r="E103" t="s">
        <v>858</v>
      </c>
      <c r="F103" t="s">
        <v>859</v>
      </c>
      <c r="G103" t="s">
        <v>615</v>
      </c>
      <c r="H103" t="s">
        <v>858</v>
      </c>
      <c r="I103" s="8" t="str" cm="1">
        <f t="array" ref="I103">IFERROR(INDEX(H$2:H$1223,MATCH(0,COUNTIF(I$2:I102,IF(G$2:G$1223=I$2,H$2:H$1223,I$2)),0)),"")</f>
        <v/>
      </c>
      <c r="L103" s="7"/>
    </row>
    <row r="104" spans="5:12" x14ac:dyDescent="0.25">
      <c r="E104" t="s">
        <v>860</v>
      </c>
      <c r="F104" t="s">
        <v>861</v>
      </c>
      <c r="G104" t="s">
        <v>615</v>
      </c>
      <c r="H104" t="s">
        <v>860</v>
      </c>
      <c r="I104" s="8" t="str" cm="1">
        <f t="array" ref="I104">IFERROR(INDEX(H$2:H$1223,MATCH(0,COUNTIF(I$2:I103,IF(G$2:G$1223=I$2,H$2:H$1223,I$2)),0)),"")</f>
        <v/>
      </c>
      <c r="L104" s="7"/>
    </row>
    <row r="105" spans="5:12" x14ac:dyDescent="0.25">
      <c r="E105" t="s">
        <v>862</v>
      </c>
      <c r="F105" t="s">
        <v>863</v>
      </c>
      <c r="G105" t="s">
        <v>615</v>
      </c>
      <c r="H105" t="s">
        <v>862</v>
      </c>
      <c r="I105" s="8" t="str" cm="1">
        <f t="array" ref="I105">IFERROR(INDEX(H$2:H$1223,MATCH(0,COUNTIF(I$2:I104,IF(G$2:G$1223=I$2,H$2:H$1223,I$2)),0)),"")</f>
        <v/>
      </c>
      <c r="L105" s="7"/>
    </row>
    <row r="106" spans="5:12" x14ac:dyDescent="0.25">
      <c r="E106" t="s">
        <v>864</v>
      </c>
      <c r="F106" t="s">
        <v>865</v>
      </c>
      <c r="G106" t="s">
        <v>615</v>
      </c>
      <c r="H106" t="s">
        <v>864</v>
      </c>
      <c r="I106" s="8" t="str" cm="1">
        <f t="array" ref="I106">IFERROR(INDEX(H$2:H$1223,MATCH(0,COUNTIF(I$2:I105,IF(G$2:G$1223=I$2,H$2:H$1223,I$2)),0)),"")</f>
        <v/>
      </c>
      <c r="L106" s="7"/>
    </row>
    <row r="107" spans="5:12" x14ac:dyDescent="0.25">
      <c r="E107" t="s">
        <v>866</v>
      </c>
      <c r="F107" t="s">
        <v>867</v>
      </c>
      <c r="G107" t="s">
        <v>615</v>
      </c>
      <c r="H107" t="s">
        <v>866</v>
      </c>
      <c r="I107" s="8" t="str" cm="1">
        <f t="array" ref="I107">IFERROR(INDEX(H$2:H$1223,MATCH(0,COUNTIF(I$2:I106,IF(G$2:G$1223=I$2,H$2:H$1223,I$2)),0)),"")</f>
        <v/>
      </c>
      <c r="L107" s="7"/>
    </row>
    <row r="108" spans="5:12" x14ac:dyDescent="0.25">
      <c r="E108" t="s">
        <v>868</v>
      </c>
      <c r="F108" t="s">
        <v>869</v>
      </c>
      <c r="G108" t="s">
        <v>615</v>
      </c>
      <c r="H108" t="s">
        <v>868</v>
      </c>
      <c r="I108" s="8" t="str" cm="1">
        <f t="array" ref="I108">IFERROR(INDEX(H$2:H$1223,MATCH(0,COUNTIF(I$2:I107,IF(G$2:G$1223=I$2,H$2:H$1223,I$2)),0)),"")</f>
        <v/>
      </c>
      <c r="L108" s="7"/>
    </row>
    <row r="109" spans="5:12" x14ac:dyDescent="0.25">
      <c r="E109" t="s">
        <v>870</v>
      </c>
      <c r="F109" t="s">
        <v>871</v>
      </c>
      <c r="G109" t="s">
        <v>615</v>
      </c>
      <c r="H109" t="s">
        <v>870</v>
      </c>
      <c r="I109" s="8" t="str" cm="1">
        <f t="array" ref="I109">IFERROR(INDEX(H$2:H$1223,MATCH(0,COUNTIF(I$2:I108,IF(G$2:G$1223=I$2,H$2:H$1223,I$2)),0)),"")</f>
        <v/>
      </c>
      <c r="L109" s="7"/>
    </row>
    <row r="110" spans="5:12" x14ac:dyDescent="0.25">
      <c r="E110" t="s">
        <v>872</v>
      </c>
      <c r="F110" t="s">
        <v>873</v>
      </c>
      <c r="G110" t="s">
        <v>615</v>
      </c>
      <c r="H110" t="s">
        <v>872</v>
      </c>
      <c r="I110" s="8" t="str" cm="1">
        <f t="array" ref="I110">IFERROR(INDEX(H$2:H$1223,MATCH(0,COUNTIF(I$2:I109,IF(G$2:G$1223=I$2,H$2:H$1223,I$2)),0)),"")</f>
        <v/>
      </c>
      <c r="L110" s="7"/>
    </row>
    <row r="111" spans="5:12" x14ac:dyDescent="0.25">
      <c r="E111" t="s">
        <v>874</v>
      </c>
      <c r="F111" t="s">
        <v>875</v>
      </c>
      <c r="G111" t="s">
        <v>615</v>
      </c>
      <c r="H111" t="s">
        <v>874</v>
      </c>
      <c r="I111" s="8" t="str" cm="1">
        <f t="array" ref="I111">IFERROR(INDEX(H$2:H$1223,MATCH(0,COUNTIF(I$2:I110,IF(G$2:G$1223=I$2,H$2:H$1223,I$2)),0)),"")</f>
        <v/>
      </c>
      <c r="L111" s="7"/>
    </row>
    <row r="112" spans="5:12" x14ac:dyDescent="0.25">
      <c r="E112" t="s">
        <v>876</v>
      </c>
      <c r="F112" t="s">
        <v>877</v>
      </c>
      <c r="G112" t="s">
        <v>615</v>
      </c>
      <c r="H112" t="s">
        <v>876</v>
      </c>
      <c r="I112" s="8" t="str" cm="1">
        <f t="array" ref="I112">IFERROR(INDEX(H$2:H$1223,MATCH(0,COUNTIF(I$2:I111,IF(G$2:G$1223=I$2,H$2:H$1223,I$2)),0)),"")</f>
        <v/>
      </c>
      <c r="L112" s="7"/>
    </row>
    <row r="113" spans="5:12" x14ac:dyDescent="0.25">
      <c r="E113" t="s">
        <v>878</v>
      </c>
      <c r="F113" t="s">
        <v>879</v>
      </c>
      <c r="G113" t="s">
        <v>615</v>
      </c>
      <c r="H113" t="s">
        <v>878</v>
      </c>
      <c r="I113" s="8" t="str" cm="1">
        <f t="array" ref="I113">IFERROR(INDEX(H$2:H$1223,MATCH(0,COUNTIF(I$2:I112,IF(G$2:G$1223=I$2,H$2:H$1223,I$2)),0)),"")</f>
        <v/>
      </c>
      <c r="L113" s="7"/>
    </row>
    <row r="114" spans="5:12" x14ac:dyDescent="0.25">
      <c r="E114" t="s">
        <v>880</v>
      </c>
      <c r="F114" t="s">
        <v>881</v>
      </c>
      <c r="G114" t="s">
        <v>615</v>
      </c>
      <c r="H114" t="s">
        <v>880</v>
      </c>
      <c r="I114" s="8" t="str" cm="1">
        <f t="array" ref="I114">IFERROR(INDEX(H$2:H$1223,MATCH(0,COUNTIF(I$2:I113,IF(G$2:G$1223=I$2,H$2:H$1223,I$2)),0)),"")</f>
        <v/>
      </c>
      <c r="L114" s="7"/>
    </row>
    <row r="115" spans="5:12" x14ac:dyDescent="0.25">
      <c r="E115" t="s">
        <v>882</v>
      </c>
      <c r="F115" t="s">
        <v>883</v>
      </c>
      <c r="G115" t="s">
        <v>615</v>
      </c>
      <c r="H115" t="s">
        <v>882</v>
      </c>
      <c r="I115" s="8" t="str" cm="1">
        <f t="array" ref="I115">IFERROR(INDEX(H$2:H$1223,MATCH(0,COUNTIF(I$2:I114,IF(G$2:G$1223=I$2,H$2:H$1223,I$2)),0)),"")</f>
        <v/>
      </c>
      <c r="L115" s="7"/>
    </row>
    <row r="116" spans="5:12" x14ac:dyDescent="0.25">
      <c r="E116" t="s">
        <v>884</v>
      </c>
      <c r="F116" t="s">
        <v>885</v>
      </c>
      <c r="G116" t="s">
        <v>615</v>
      </c>
      <c r="H116" t="s">
        <v>884</v>
      </c>
      <c r="I116" s="8" t="str" cm="1">
        <f t="array" ref="I116">IFERROR(INDEX(H$2:H$1223,MATCH(0,COUNTIF(I$2:I115,IF(G$2:G$1223=I$2,H$2:H$1223,I$2)),0)),"")</f>
        <v/>
      </c>
      <c r="L116" s="7"/>
    </row>
    <row r="117" spans="5:12" x14ac:dyDescent="0.25">
      <c r="E117" t="s">
        <v>886</v>
      </c>
      <c r="F117" t="s">
        <v>887</v>
      </c>
      <c r="G117" t="s">
        <v>615</v>
      </c>
      <c r="H117" t="s">
        <v>886</v>
      </c>
      <c r="I117" s="8" t="str" cm="1">
        <f t="array" ref="I117">IFERROR(INDEX(H$2:H$1223,MATCH(0,COUNTIF(I$2:I116,IF(G$2:G$1223=I$2,H$2:H$1223,I$2)),0)),"")</f>
        <v/>
      </c>
      <c r="L117" s="7"/>
    </row>
    <row r="118" spans="5:12" x14ac:dyDescent="0.25">
      <c r="E118" t="s">
        <v>888</v>
      </c>
      <c r="F118" t="s">
        <v>889</v>
      </c>
      <c r="G118" t="s">
        <v>615</v>
      </c>
      <c r="H118" t="s">
        <v>888</v>
      </c>
      <c r="I118" s="8" t="str" cm="1">
        <f t="array" ref="I118">IFERROR(INDEX(H$2:H$1223,MATCH(0,COUNTIF(I$2:I117,IF(G$2:G$1223=I$2,H$2:H$1223,I$2)),0)),"")</f>
        <v/>
      </c>
      <c r="L118" s="7"/>
    </row>
    <row r="119" spans="5:12" x14ac:dyDescent="0.25">
      <c r="E119" t="s">
        <v>890</v>
      </c>
      <c r="F119" t="s">
        <v>891</v>
      </c>
      <c r="G119" t="s">
        <v>615</v>
      </c>
      <c r="H119" t="s">
        <v>890</v>
      </c>
      <c r="I119" s="8" t="str" cm="1">
        <f t="array" ref="I119">IFERROR(INDEX(H$2:H$1223,MATCH(0,COUNTIF(I$2:I118,IF(G$2:G$1223=I$2,H$2:H$1223,I$2)),0)),"")</f>
        <v/>
      </c>
      <c r="L119" s="7"/>
    </row>
    <row r="120" spans="5:12" x14ac:dyDescent="0.25">
      <c r="E120" t="s">
        <v>892</v>
      </c>
      <c r="F120" t="s">
        <v>893</v>
      </c>
      <c r="G120" t="s">
        <v>615</v>
      </c>
      <c r="H120" t="s">
        <v>892</v>
      </c>
      <c r="I120" s="8" t="str" cm="1">
        <f t="array" ref="I120">IFERROR(INDEX(H$2:H$1223,MATCH(0,COUNTIF(I$2:I119,IF(G$2:G$1223=I$2,H$2:H$1223,I$2)),0)),"")</f>
        <v/>
      </c>
      <c r="L120" s="7"/>
    </row>
    <row r="121" spans="5:12" x14ac:dyDescent="0.25">
      <c r="E121" t="s">
        <v>894</v>
      </c>
      <c r="F121" t="s">
        <v>895</v>
      </c>
      <c r="G121" t="s">
        <v>615</v>
      </c>
      <c r="H121" t="s">
        <v>894</v>
      </c>
      <c r="I121" s="8" t="str" cm="1">
        <f t="array" ref="I121">IFERROR(INDEX(H$2:H$1223,MATCH(0,COUNTIF(I$2:I120,IF(G$2:G$1223=I$2,H$2:H$1223,I$2)),0)),"")</f>
        <v/>
      </c>
      <c r="L121" s="7"/>
    </row>
    <row r="122" spans="5:12" x14ac:dyDescent="0.25">
      <c r="E122" t="s">
        <v>896</v>
      </c>
      <c r="F122" t="s">
        <v>897</v>
      </c>
      <c r="G122" t="s">
        <v>615</v>
      </c>
      <c r="H122" t="s">
        <v>896</v>
      </c>
      <c r="I122" s="8" t="str" cm="1">
        <f t="array" ref="I122">IFERROR(INDEX(H$2:H$1223,MATCH(0,COUNTIF(I$2:I121,IF(G$2:G$1223=I$2,H$2:H$1223,I$2)),0)),"")</f>
        <v/>
      </c>
      <c r="L122" s="7"/>
    </row>
    <row r="123" spans="5:12" x14ac:dyDescent="0.25">
      <c r="E123" t="s">
        <v>898</v>
      </c>
      <c r="F123" t="s">
        <v>899</v>
      </c>
      <c r="G123" t="s">
        <v>615</v>
      </c>
      <c r="H123" t="s">
        <v>898</v>
      </c>
      <c r="I123" s="8" t="str" cm="1">
        <f t="array" ref="I123">IFERROR(INDEX(H$2:H$1223,MATCH(0,COUNTIF(I$2:I122,IF(G$2:G$1223=I$2,H$2:H$1223,I$2)),0)),"")</f>
        <v/>
      </c>
      <c r="L123" s="7"/>
    </row>
    <row r="124" spans="5:12" x14ac:dyDescent="0.25">
      <c r="E124" t="s">
        <v>900</v>
      </c>
      <c r="F124" t="s">
        <v>901</v>
      </c>
      <c r="G124" t="s">
        <v>615</v>
      </c>
      <c r="H124" t="s">
        <v>900</v>
      </c>
      <c r="I124" s="8" t="str" cm="1">
        <f t="array" ref="I124">IFERROR(INDEX(H$2:H$1223,MATCH(0,COUNTIF(I$2:I123,IF(G$2:G$1223=I$2,H$2:H$1223,I$2)),0)),"")</f>
        <v/>
      </c>
      <c r="L124" s="7"/>
    </row>
    <row r="125" spans="5:12" x14ac:dyDescent="0.25">
      <c r="E125" t="s">
        <v>902</v>
      </c>
      <c r="F125" t="s">
        <v>903</v>
      </c>
      <c r="G125" t="s">
        <v>615</v>
      </c>
      <c r="H125" t="s">
        <v>902</v>
      </c>
      <c r="I125" s="8" t="str" cm="1">
        <f t="array" ref="I125">IFERROR(INDEX(H$2:H$1223,MATCH(0,COUNTIF(I$2:I124,IF(G$2:G$1223=I$2,H$2:H$1223,I$2)),0)),"")</f>
        <v/>
      </c>
      <c r="L125" s="7"/>
    </row>
    <row r="126" spans="5:12" x14ac:dyDescent="0.25">
      <c r="E126" t="s">
        <v>904</v>
      </c>
      <c r="F126" t="s">
        <v>905</v>
      </c>
      <c r="G126" t="s">
        <v>615</v>
      </c>
      <c r="H126" t="s">
        <v>904</v>
      </c>
      <c r="I126" s="8" t="str" cm="1">
        <f t="array" ref="I126">IFERROR(INDEX(H$2:H$1223,MATCH(0,COUNTIF(I$2:I125,IF(G$2:G$1223=I$2,H$2:H$1223,I$2)),0)),"")</f>
        <v/>
      </c>
      <c r="L126" s="7"/>
    </row>
    <row r="127" spans="5:12" x14ac:dyDescent="0.25">
      <c r="E127" t="s">
        <v>906</v>
      </c>
      <c r="F127" t="s">
        <v>907</v>
      </c>
      <c r="G127" t="s">
        <v>615</v>
      </c>
      <c r="H127" t="s">
        <v>906</v>
      </c>
      <c r="I127" s="8" t="str" cm="1">
        <f t="array" ref="I127">IFERROR(INDEX(H$2:H$1223,MATCH(0,COUNTIF(I$2:I126,IF(G$2:G$1223=I$2,H$2:H$1223,I$2)),0)),"")</f>
        <v/>
      </c>
      <c r="L127" s="7"/>
    </row>
    <row r="128" spans="5:12" x14ac:dyDescent="0.25">
      <c r="E128" t="s">
        <v>908</v>
      </c>
      <c r="F128" t="s">
        <v>909</v>
      </c>
      <c r="G128" t="s">
        <v>615</v>
      </c>
      <c r="H128" t="s">
        <v>908</v>
      </c>
      <c r="I128" s="8" t="str" cm="1">
        <f t="array" ref="I128">IFERROR(INDEX(H$2:H$1223,MATCH(0,COUNTIF(I$2:I127,IF(G$2:G$1223=I$2,H$2:H$1223,I$2)),0)),"")</f>
        <v/>
      </c>
      <c r="L128" s="7"/>
    </row>
    <row r="129" spans="5:12" x14ac:dyDescent="0.25">
      <c r="E129" t="s">
        <v>910</v>
      </c>
      <c r="F129" t="s">
        <v>911</v>
      </c>
      <c r="G129" t="s">
        <v>615</v>
      </c>
      <c r="H129" t="s">
        <v>910</v>
      </c>
      <c r="I129" s="8" t="str" cm="1">
        <f t="array" ref="I129">IFERROR(INDEX(H$2:H$1223,MATCH(0,COUNTIF(I$2:I128,IF(G$2:G$1223=I$2,H$2:H$1223,I$2)),0)),"")</f>
        <v/>
      </c>
      <c r="L129" s="7"/>
    </row>
    <row r="130" spans="5:12" x14ac:dyDescent="0.25">
      <c r="E130" t="s">
        <v>912</v>
      </c>
      <c r="F130" t="s">
        <v>913</v>
      </c>
      <c r="G130" t="s">
        <v>615</v>
      </c>
      <c r="H130" t="s">
        <v>912</v>
      </c>
      <c r="I130" s="8" t="str" cm="1">
        <f t="array" ref="I130">IFERROR(INDEX(H$2:H$1223,MATCH(0,COUNTIF(I$2:I129,IF(G$2:G$1223=I$2,H$2:H$1223,I$2)),0)),"")</f>
        <v/>
      </c>
      <c r="L130" s="7"/>
    </row>
    <row r="131" spans="5:12" x14ac:dyDescent="0.25">
      <c r="E131" t="s">
        <v>914</v>
      </c>
      <c r="F131" t="s">
        <v>915</v>
      </c>
      <c r="G131" t="s">
        <v>615</v>
      </c>
      <c r="H131" t="s">
        <v>914</v>
      </c>
      <c r="L131" s="7"/>
    </row>
    <row r="132" spans="5:12" x14ac:dyDescent="0.25">
      <c r="E132" t="s">
        <v>916</v>
      </c>
      <c r="F132" t="s">
        <v>917</v>
      </c>
      <c r="G132" t="s">
        <v>615</v>
      </c>
      <c r="H132" t="s">
        <v>916</v>
      </c>
      <c r="L132" s="7"/>
    </row>
    <row r="133" spans="5:12" x14ac:dyDescent="0.25">
      <c r="E133" t="s">
        <v>918</v>
      </c>
      <c r="F133" t="s">
        <v>919</v>
      </c>
      <c r="G133" t="s">
        <v>615</v>
      </c>
      <c r="H133" t="s">
        <v>918</v>
      </c>
      <c r="L133" s="7"/>
    </row>
    <row r="134" spans="5:12" x14ac:dyDescent="0.25">
      <c r="E134" t="s">
        <v>920</v>
      </c>
      <c r="F134" t="s">
        <v>921</v>
      </c>
      <c r="G134" t="s">
        <v>628</v>
      </c>
      <c r="H134" t="s">
        <v>920</v>
      </c>
      <c r="L134" s="7"/>
    </row>
    <row r="135" spans="5:12" x14ac:dyDescent="0.25">
      <c r="E135" t="s">
        <v>922</v>
      </c>
      <c r="F135" t="s">
        <v>923</v>
      </c>
      <c r="G135" t="s">
        <v>628</v>
      </c>
      <c r="H135" t="s">
        <v>922</v>
      </c>
      <c r="L135" s="7"/>
    </row>
    <row r="136" spans="5:12" x14ac:dyDescent="0.25">
      <c r="E136" t="s">
        <v>924</v>
      </c>
      <c r="F136" t="s">
        <v>925</v>
      </c>
      <c r="G136" t="s">
        <v>628</v>
      </c>
      <c r="H136" t="s">
        <v>924</v>
      </c>
      <c r="L136" s="7"/>
    </row>
    <row r="137" spans="5:12" x14ac:dyDescent="0.25">
      <c r="E137" t="s">
        <v>926</v>
      </c>
      <c r="F137" t="s">
        <v>927</v>
      </c>
      <c r="G137" t="s">
        <v>628</v>
      </c>
      <c r="H137" t="s">
        <v>926</v>
      </c>
      <c r="L137" s="7"/>
    </row>
    <row r="138" spans="5:12" x14ac:dyDescent="0.25">
      <c r="E138" t="s">
        <v>928</v>
      </c>
      <c r="F138" t="s">
        <v>929</v>
      </c>
      <c r="G138" t="s">
        <v>628</v>
      </c>
      <c r="H138" t="s">
        <v>928</v>
      </c>
      <c r="L138" s="7"/>
    </row>
    <row r="139" spans="5:12" x14ac:dyDescent="0.25">
      <c r="E139" t="s">
        <v>930</v>
      </c>
      <c r="F139" t="s">
        <v>931</v>
      </c>
      <c r="G139" t="s">
        <v>628</v>
      </c>
      <c r="H139" t="s">
        <v>930</v>
      </c>
      <c r="L139" s="7"/>
    </row>
    <row r="140" spans="5:12" x14ac:dyDescent="0.25">
      <c r="E140" t="s">
        <v>932</v>
      </c>
      <c r="F140" t="s">
        <v>933</v>
      </c>
      <c r="G140" t="s">
        <v>628</v>
      </c>
      <c r="H140" t="s">
        <v>932</v>
      </c>
      <c r="L140" s="7"/>
    </row>
    <row r="141" spans="5:12" x14ac:dyDescent="0.25">
      <c r="E141" t="s">
        <v>934</v>
      </c>
      <c r="F141" t="s">
        <v>935</v>
      </c>
      <c r="G141" t="s">
        <v>628</v>
      </c>
      <c r="H141" t="s">
        <v>934</v>
      </c>
      <c r="L141" s="7"/>
    </row>
    <row r="142" spans="5:12" x14ac:dyDescent="0.25">
      <c r="E142" t="s">
        <v>936</v>
      </c>
      <c r="F142" t="s">
        <v>937</v>
      </c>
      <c r="G142" t="s">
        <v>628</v>
      </c>
      <c r="H142" t="s">
        <v>936</v>
      </c>
      <c r="L142" s="7"/>
    </row>
    <row r="143" spans="5:12" x14ac:dyDescent="0.25">
      <c r="E143" t="s">
        <v>938</v>
      </c>
      <c r="F143" t="s">
        <v>939</v>
      </c>
      <c r="G143" t="s">
        <v>628</v>
      </c>
      <c r="H143" t="s">
        <v>938</v>
      </c>
      <c r="L143" s="7"/>
    </row>
    <row r="144" spans="5:12" x14ac:dyDescent="0.25">
      <c r="E144" t="s">
        <v>940</v>
      </c>
      <c r="F144" t="s">
        <v>941</v>
      </c>
      <c r="G144" t="s">
        <v>628</v>
      </c>
      <c r="H144" t="s">
        <v>940</v>
      </c>
      <c r="L144" s="7"/>
    </row>
    <row r="145" spans="5:12" x14ac:dyDescent="0.25">
      <c r="E145" t="s">
        <v>942</v>
      </c>
      <c r="F145" t="s">
        <v>943</v>
      </c>
      <c r="G145" t="s">
        <v>628</v>
      </c>
      <c r="H145" t="s">
        <v>942</v>
      </c>
      <c r="L145" s="7"/>
    </row>
    <row r="146" spans="5:12" x14ac:dyDescent="0.25">
      <c r="E146" t="s">
        <v>944</v>
      </c>
      <c r="F146" t="s">
        <v>945</v>
      </c>
      <c r="G146" t="s">
        <v>628</v>
      </c>
      <c r="H146" t="s">
        <v>944</v>
      </c>
      <c r="L146" s="7"/>
    </row>
    <row r="147" spans="5:12" x14ac:dyDescent="0.25">
      <c r="E147" t="s">
        <v>946</v>
      </c>
      <c r="F147" t="s">
        <v>947</v>
      </c>
      <c r="G147" t="s">
        <v>628</v>
      </c>
      <c r="H147" t="s">
        <v>946</v>
      </c>
      <c r="L147" s="7"/>
    </row>
    <row r="148" spans="5:12" x14ac:dyDescent="0.25">
      <c r="E148" t="s">
        <v>948</v>
      </c>
      <c r="F148" t="s">
        <v>949</v>
      </c>
      <c r="G148" t="s">
        <v>628</v>
      </c>
      <c r="H148" t="s">
        <v>948</v>
      </c>
      <c r="L148" s="7"/>
    </row>
    <row r="149" spans="5:12" x14ac:dyDescent="0.25">
      <c r="E149" t="s">
        <v>950</v>
      </c>
      <c r="F149" t="s">
        <v>951</v>
      </c>
      <c r="G149" t="s">
        <v>628</v>
      </c>
      <c r="H149" t="s">
        <v>950</v>
      </c>
      <c r="L149" s="7"/>
    </row>
    <row r="150" spans="5:12" x14ac:dyDescent="0.25">
      <c r="E150" t="s">
        <v>952</v>
      </c>
      <c r="F150" t="s">
        <v>953</v>
      </c>
      <c r="G150" t="s">
        <v>628</v>
      </c>
      <c r="H150" t="s">
        <v>952</v>
      </c>
      <c r="L150" s="7"/>
    </row>
    <row r="151" spans="5:12" x14ac:dyDescent="0.25">
      <c r="E151" t="s">
        <v>954</v>
      </c>
      <c r="F151" t="s">
        <v>955</v>
      </c>
      <c r="G151" t="s">
        <v>628</v>
      </c>
      <c r="H151" t="s">
        <v>954</v>
      </c>
      <c r="L151" s="7"/>
    </row>
    <row r="152" spans="5:12" x14ac:dyDescent="0.25">
      <c r="E152" t="s">
        <v>956</v>
      </c>
      <c r="F152" t="s">
        <v>957</v>
      </c>
      <c r="G152" t="s">
        <v>628</v>
      </c>
      <c r="H152" t="s">
        <v>956</v>
      </c>
      <c r="L152" s="7"/>
    </row>
    <row r="153" spans="5:12" x14ac:dyDescent="0.25">
      <c r="E153" t="s">
        <v>958</v>
      </c>
      <c r="F153" t="s">
        <v>959</v>
      </c>
      <c r="G153" t="s">
        <v>628</v>
      </c>
      <c r="H153" t="s">
        <v>958</v>
      </c>
      <c r="L153" s="7"/>
    </row>
    <row r="154" spans="5:12" x14ac:dyDescent="0.25">
      <c r="E154" t="s">
        <v>960</v>
      </c>
      <c r="F154" t="s">
        <v>961</v>
      </c>
      <c r="G154" t="s">
        <v>628</v>
      </c>
      <c r="H154" t="s">
        <v>960</v>
      </c>
    </row>
    <row r="155" spans="5:12" x14ac:dyDescent="0.25">
      <c r="E155" t="s">
        <v>962</v>
      </c>
      <c r="F155" t="s">
        <v>963</v>
      </c>
      <c r="G155" t="s">
        <v>628</v>
      </c>
      <c r="H155" t="s">
        <v>962</v>
      </c>
    </row>
    <row r="156" spans="5:12" x14ac:dyDescent="0.25">
      <c r="E156" t="s">
        <v>964</v>
      </c>
      <c r="F156" t="s">
        <v>965</v>
      </c>
      <c r="G156" t="s">
        <v>628</v>
      </c>
      <c r="H156" t="s">
        <v>964</v>
      </c>
    </row>
    <row r="157" spans="5:12" x14ac:dyDescent="0.25">
      <c r="E157" t="s">
        <v>966</v>
      </c>
      <c r="F157" t="s">
        <v>967</v>
      </c>
      <c r="G157" t="s">
        <v>628</v>
      </c>
      <c r="H157" t="s">
        <v>966</v>
      </c>
    </row>
    <row r="158" spans="5:12" x14ac:dyDescent="0.25">
      <c r="E158" t="s">
        <v>968</v>
      </c>
      <c r="F158" t="s">
        <v>969</v>
      </c>
      <c r="G158" t="s">
        <v>628</v>
      </c>
      <c r="H158" t="s">
        <v>968</v>
      </c>
    </row>
    <row r="159" spans="5:12" x14ac:dyDescent="0.25">
      <c r="E159" t="s">
        <v>970</v>
      </c>
      <c r="F159" t="s">
        <v>971</v>
      </c>
      <c r="G159" t="s">
        <v>628</v>
      </c>
      <c r="H159" t="s">
        <v>970</v>
      </c>
    </row>
    <row r="160" spans="5:12" x14ac:dyDescent="0.25">
      <c r="E160" t="s">
        <v>972</v>
      </c>
      <c r="F160" t="s">
        <v>973</v>
      </c>
      <c r="G160" t="s">
        <v>628</v>
      </c>
      <c r="H160" t="s">
        <v>972</v>
      </c>
    </row>
    <row r="161" spans="5:8" x14ac:dyDescent="0.25">
      <c r="E161" t="s">
        <v>974</v>
      </c>
      <c r="F161" t="s">
        <v>975</v>
      </c>
      <c r="G161" t="s">
        <v>628</v>
      </c>
      <c r="H161" t="s">
        <v>974</v>
      </c>
    </row>
    <row r="162" spans="5:8" x14ac:dyDescent="0.25">
      <c r="E162" t="s">
        <v>976</v>
      </c>
      <c r="F162" t="s">
        <v>977</v>
      </c>
      <c r="G162" t="s">
        <v>628</v>
      </c>
      <c r="H162" t="s">
        <v>976</v>
      </c>
    </row>
    <row r="163" spans="5:8" x14ac:dyDescent="0.25">
      <c r="E163" t="s">
        <v>978</v>
      </c>
      <c r="F163" t="s">
        <v>979</v>
      </c>
      <c r="G163" t="s">
        <v>628</v>
      </c>
      <c r="H163" t="s">
        <v>978</v>
      </c>
    </row>
    <row r="164" spans="5:8" x14ac:dyDescent="0.25">
      <c r="E164" t="s">
        <v>980</v>
      </c>
      <c r="F164" t="s">
        <v>981</v>
      </c>
      <c r="G164" t="s">
        <v>628</v>
      </c>
      <c r="H164" t="s">
        <v>980</v>
      </c>
    </row>
    <row r="165" spans="5:8" x14ac:dyDescent="0.25">
      <c r="E165" t="s">
        <v>982</v>
      </c>
      <c r="F165" t="s">
        <v>983</v>
      </c>
      <c r="G165" t="s">
        <v>628</v>
      </c>
      <c r="H165" t="s">
        <v>982</v>
      </c>
    </row>
    <row r="166" spans="5:8" x14ac:dyDescent="0.25">
      <c r="E166" t="s">
        <v>984</v>
      </c>
      <c r="F166" t="s">
        <v>985</v>
      </c>
      <c r="G166" t="s">
        <v>628</v>
      </c>
      <c r="H166" t="s">
        <v>984</v>
      </c>
    </row>
    <row r="167" spans="5:8" x14ac:dyDescent="0.25">
      <c r="E167" t="s">
        <v>986</v>
      </c>
      <c r="F167" t="s">
        <v>987</v>
      </c>
      <c r="G167" t="s">
        <v>628</v>
      </c>
      <c r="H167" t="s">
        <v>986</v>
      </c>
    </row>
    <row r="168" spans="5:8" x14ac:dyDescent="0.25">
      <c r="E168" t="s">
        <v>988</v>
      </c>
      <c r="F168" t="s">
        <v>989</v>
      </c>
      <c r="G168" t="s">
        <v>628</v>
      </c>
      <c r="H168" t="s">
        <v>988</v>
      </c>
    </row>
    <row r="169" spans="5:8" x14ac:dyDescent="0.25">
      <c r="E169" t="s">
        <v>990</v>
      </c>
      <c r="F169" t="s">
        <v>991</v>
      </c>
      <c r="G169" t="s">
        <v>628</v>
      </c>
      <c r="H169" t="s">
        <v>990</v>
      </c>
    </row>
    <row r="170" spans="5:8" x14ac:dyDescent="0.25">
      <c r="E170" t="s">
        <v>992</v>
      </c>
      <c r="F170" t="s">
        <v>993</v>
      </c>
      <c r="G170" t="s">
        <v>628</v>
      </c>
      <c r="H170" t="s">
        <v>992</v>
      </c>
    </row>
    <row r="171" spans="5:8" x14ac:dyDescent="0.25">
      <c r="E171" t="s">
        <v>994</v>
      </c>
      <c r="F171" t="s">
        <v>995</v>
      </c>
      <c r="G171" t="s">
        <v>628</v>
      </c>
      <c r="H171" t="s">
        <v>994</v>
      </c>
    </row>
    <row r="172" spans="5:8" x14ac:dyDescent="0.25">
      <c r="E172" t="s">
        <v>996</v>
      </c>
      <c r="F172" t="s">
        <v>997</v>
      </c>
      <c r="G172" t="s">
        <v>628</v>
      </c>
      <c r="H172" t="s">
        <v>996</v>
      </c>
    </row>
    <row r="173" spans="5:8" x14ac:dyDescent="0.25">
      <c r="E173" t="s">
        <v>998</v>
      </c>
      <c r="F173" t="s">
        <v>999</v>
      </c>
      <c r="G173" t="s">
        <v>628</v>
      </c>
      <c r="H173" t="s">
        <v>998</v>
      </c>
    </row>
    <row r="174" spans="5:8" x14ac:dyDescent="0.25">
      <c r="E174" t="s">
        <v>1000</v>
      </c>
      <c r="F174" t="s">
        <v>1001</v>
      </c>
      <c r="G174" t="s">
        <v>628</v>
      </c>
      <c r="H174" t="s">
        <v>1000</v>
      </c>
    </row>
    <row r="175" spans="5:8" x14ac:dyDescent="0.25">
      <c r="E175" t="s">
        <v>1002</v>
      </c>
      <c r="F175" t="s">
        <v>1003</v>
      </c>
      <c r="G175" t="s">
        <v>628</v>
      </c>
      <c r="H175" t="s">
        <v>1002</v>
      </c>
    </row>
    <row r="176" spans="5:8" x14ac:dyDescent="0.25">
      <c r="E176" t="s">
        <v>1004</v>
      </c>
      <c r="F176" t="s">
        <v>1005</v>
      </c>
      <c r="G176" t="s">
        <v>628</v>
      </c>
      <c r="H176" t="s">
        <v>1004</v>
      </c>
    </row>
    <row r="177" spans="5:8" x14ac:dyDescent="0.25">
      <c r="E177" t="s">
        <v>1006</v>
      </c>
      <c r="F177" t="s">
        <v>1007</v>
      </c>
      <c r="G177" t="s">
        <v>628</v>
      </c>
      <c r="H177" t="s">
        <v>1006</v>
      </c>
    </row>
    <row r="178" spans="5:8" x14ac:dyDescent="0.25">
      <c r="E178" t="s">
        <v>1008</v>
      </c>
      <c r="F178" t="s">
        <v>1009</v>
      </c>
      <c r="G178" t="s">
        <v>628</v>
      </c>
      <c r="H178" t="s">
        <v>1008</v>
      </c>
    </row>
    <row r="179" spans="5:8" x14ac:dyDescent="0.25">
      <c r="E179" t="s">
        <v>1010</v>
      </c>
      <c r="F179" t="s">
        <v>1011</v>
      </c>
      <c r="G179" t="s">
        <v>628</v>
      </c>
      <c r="H179" t="s">
        <v>1010</v>
      </c>
    </row>
    <row r="180" spans="5:8" x14ac:dyDescent="0.25">
      <c r="E180" t="s">
        <v>1012</v>
      </c>
      <c r="F180" t="s">
        <v>1013</v>
      </c>
      <c r="G180" t="s">
        <v>628</v>
      </c>
      <c r="H180" t="s">
        <v>1012</v>
      </c>
    </row>
    <row r="181" spans="5:8" x14ac:dyDescent="0.25">
      <c r="E181" t="s">
        <v>1014</v>
      </c>
      <c r="F181" t="s">
        <v>1015</v>
      </c>
      <c r="G181" t="s">
        <v>628</v>
      </c>
      <c r="H181" t="s">
        <v>1014</v>
      </c>
    </row>
    <row r="182" spans="5:8" x14ac:dyDescent="0.25">
      <c r="E182" t="s">
        <v>1016</v>
      </c>
      <c r="F182" t="s">
        <v>1017</v>
      </c>
      <c r="G182" t="s">
        <v>628</v>
      </c>
      <c r="H182" t="s">
        <v>1016</v>
      </c>
    </row>
    <row r="183" spans="5:8" x14ac:dyDescent="0.25">
      <c r="E183" t="s">
        <v>1018</v>
      </c>
      <c r="F183" t="s">
        <v>1019</v>
      </c>
      <c r="G183" t="s">
        <v>628</v>
      </c>
      <c r="H183" t="s">
        <v>1018</v>
      </c>
    </row>
    <row r="184" spans="5:8" x14ac:dyDescent="0.25">
      <c r="E184" t="s">
        <v>1020</v>
      </c>
      <c r="F184" t="s">
        <v>1021</v>
      </c>
      <c r="G184" t="s">
        <v>628</v>
      </c>
      <c r="H184" t="s">
        <v>1020</v>
      </c>
    </row>
    <row r="185" spans="5:8" x14ac:dyDescent="0.25">
      <c r="E185" t="s">
        <v>1022</v>
      </c>
      <c r="F185" t="s">
        <v>1023</v>
      </c>
      <c r="G185" t="s">
        <v>628</v>
      </c>
      <c r="H185" t="s">
        <v>1022</v>
      </c>
    </row>
    <row r="186" spans="5:8" x14ac:dyDescent="0.25">
      <c r="E186" t="s">
        <v>1024</v>
      </c>
      <c r="F186" t="s">
        <v>1025</v>
      </c>
      <c r="G186" t="s">
        <v>628</v>
      </c>
      <c r="H186" t="s">
        <v>1024</v>
      </c>
    </row>
    <row r="187" spans="5:8" x14ac:dyDescent="0.25">
      <c r="E187" t="s">
        <v>1026</v>
      </c>
      <c r="F187" t="s">
        <v>1027</v>
      </c>
      <c r="G187" t="s">
        <v>628</v>
      </c>
      <c r="H187" t="s">
        <v>1026</v>
      </c>
    </row>
    <row r="188" spans="5:8" x14ac:dyDescent="0.25">
      <c r="E188" t="s">
        <v>1028</v>
      </c>
      <c r="F188" t="s">
        <v>1029</v>
      </c>
      <c r="G188" t="s">
        <v>628</v>
      </c>
      <c r="H188" t="s">
        <v>1028</v>
      </c>
    </row>
    <row r="189" spans="5:8" x14ac:dyDescent="0.25">
      <c r="E189" t="s">
        <v>1030</v>
      </c>
      <c r="F189" t="s">
        <v>1031</v>
      </c>
      <c r="G189" t="s">
        <v>628</v>
      </c>
      <c r="H189" t="s">
        <v>1030</v>
      </c>
    </row>
    <row r="190" spans="5:8" x14ac:dyDescent="0.25">
      <c r="E190" t="s">
        <v>1032</v>
      </c>
      <c r="F190" t="s">
        <v>1033</v>
      </c>
      <c r="G190" t="s">
        <v>628</v>
      </c>
      <c r="H190" t="s">
        <v>1032</v>
      </c>
    </row>
    <row r="191" spans="5:8" x14ac:dyDescent="0.25">
      <c r="E191" t="s">
        <v>1034</v>
      </c>
      <c r="F191" t="s">
        <v>1035</v>
      </c>
      <c r="G191" t="s">
        <v>628</v>
      </c>
      <c r="H191" t="s">
        <v>1034</v>
      </c>
    </row>
    <row r="192" spans="5:8" x14ac:dyDescent="0.25">
      <c r="E192" t="s">
        <v>1036</v>
      </c>
      <c r="F192" t="s">
        <v>1037</v>
      </c>
      <c r="G192" t="s">
        <v>628</v>
      </c>
      <c r="H192" t="s">
        <v>1036</v>
      </c>
    </row>
    <row r="193" spans="5:8" x14ac:dyDescent="0.25">
      <c r="E193" t="s">
        <v>1038</v>
      </c>
      <c r="F193" t="s">
        <v>1039</v>
      </c>
      <c r="G193" t="s">
        <v>628</v>
      </c>
      <c r="H193" t="s">
        <v>1038</v>
      </c>
    </row>
    <row r="194" spans="5:8" x14ac:dyDescent="0.25">
      <c r="E194" t="s">
        <v>1040</v>
      </c>
      <c r="F194" t="s">
        <v>1041</v>
      </c>
      <c r="G194" t="s">
        <v>628</v>
      </c>
      <c r="H194" t="s">
        <v>1040</v>
      </c>
    </row>
    <row r="195" spans="5:8" x14ac:dyDescent="0.25">
      <c r="E195" t="s">
        <v>1042</v>
      </c>
      <c r="F195" t="s">
        <v>1043</v>
      </c>
      <c r="G195" t="s">
        <v>628</v>
      </c>
      <c r="H195" t="s">
        <v>1042</v>
      </c>
    </row>
    <row r="196" spans="5:8" x14ac:dyDescent="0.25">
      <c r="E196" t="s">
        <v>1044</v>
      </c>
      <c r="F196" t="s">
        <v>1045</v>
      </c>
      <c r="G196" t="s">
        <v>628</v>
      </c>
      <c r="H196" t="s">
        <v>1044</v>
      </c>
    </row>
    <row r="197" spans="5:8" x14ac:dyDescent="0.25">
      <c r="E197" t="s">
        <v>1046</v>
      </c>
      <c r="F197" t="s">
        <v>1047</v>
      </c>
      <c r="G197" t="s">
        <v>628</v>
      </c>
      <c r="H197" t="s">
        <v>1046</v>
      </c>
    </row>
    <row r="198" spans="5:8" x14ac:dyDescent="0.25">
      <c r="E198" t="s">
        <v>1048</v>
      </c>
      <c r="F198" t="s">
        <v>1049</v>
      </c>
      <c r="G198" t="s">
        <v>628</v>
      </c>
      <c r="H198" t="s">
        <v>1048</v>
      </c>
    </row>
    <row r="199" spans="5:8" x14ac:dyDescent="0.25">
      <c r="E199" t="s">
        <v>1050</v>
      </c>
      <c r="F199" t="s">
        <v>1051</v>
      </c>
      <c r="G199" t="s">
        <v>628</v>
      </c>
      <c r="H199" t="s">
        <v>1050</v>
      </c>
    </row>
    <row r="200" spans="5:8" x14ac:dyDescent="0.25">
      <c r="E200" t="s">
        <v>1052</v>
      </c>
      <c r="F200" t="s">
        <v>1053</v>
      </c>
      <c r="G200" t="s">
        <v>628</v>
      </c>
      <c r="H200" t="s">
        <v>1052</v>
      </c>
    </row>
    <row r="201" spans="5:8" x14ac:dyDescent="0.25">
      <c r="E201" t="s">
        <v>1054</v>
      </c>
      <c r="F201" t="s">
        <v>1055</v>
      </c>
      <c r="G201" t="s">
        <v>628</v>
      </c>
      <c r="H201" t="s">
        <v>1054</v>
      </c>
    </row>
    <row r="202" spans="5:8" x14ac:dyDescent="0.25">
      <c r="E202" t="s">
        <v>1056</v>
      </c>
      <c r="F202" t="s">
        <v>1057</v>
      </c>
      <c r="G202" t="s">
        <v>628</v>
      </c>
      <c r="H202" t="s">
        <v>1056</v>
      </c>
    </row>
    <row r="203" spans="5:8" x14ac:dyDescent="0.25">
      <c r="E203" t="s">
        <v>1058</v>
      </c>
      <c r="F203" t="s">
        <v>1059</v>
      </c>
      <c r="G203" t="s">
        <v>628</v>
      </c>
      <c r="H203" t="s">
        <v>1058</v>
      </c>
    </row>
    <row r="204" spans="5:8" x14ac:dyDescent="0.25">
      <c r="E204" t="s">
        <v>1060</v>
      </c>
      <c r="F204" t="s">
        <v>1061</v>
      </c>
      <c r="G204" t="s">
        <v>628</v>
      </c>
      <c r="H204" t="s">
        <v>1060</v>
      </c>
    </row>
    <row r="205" spans="5:8" x14ac:dyDescent="0.25">
      <c r="E205" t="s">
        <v>1062</v>
      </c>
      <c r="F205" t="s">
        <v>1063</v>
      </c>
      <c r="G205" t="s">
        <v>628</v>
      </c>
      <c r="H205" t="s">
        <v>1062</v>
      </c>
    </row>
    <row r="206" spans="5:8" x14ac:dyDescent="0.25">
      <c r="E206" t="s">
        <v>1064</v>
      </c>
      <c r="F206" t="s">
        <v>1065</v>
      </c>
      <c r="G206" t="s">
        <v>628</v>
      </c>
      <c r="H206" t="s">
        <v>1064</v>
      </c>
    </row>
    <row r="207" spans="5:8" x14ac:dyDescent="0.25">
      <c r="E207" t="s">
        <v>1066</v>
      </c>
      <c r="F207" t="s">
        <v>1067</v>
      </c>
      <c r="G207" t="s">
        <v>628</v>
      </c>
      <c r="H207" t="s">
        <v>1066</v>
      </c>
    </row>
    <row r="208" spans="5:8" x14ac:dyDescent="0.25">
      <c r="E208" t="s">
        <v>1068</v>
      </c>
      <c r="F208" t="s">
        <v>1069</v>
      </c>
      <c r="G208" t="s">
        <v>628</v>
      </c>
      <c r="H208" t="s">
        <v>1068</v>
      </c>
    </row>
    <row r="209" spans="5:8" x14ac:dyDescent="0.25">
      <c r="E209" t="s">
        <v>1070</v>
      </c>
      <c r="F209" t="s">
        <v>1071</v>
      </c>
      <c r="G209" t="s">
        <v>628</v>
      </c>
      <c r="H209" t="s">
        <v>1070</v>
      </c>
    </row>
    <row r="210" spans="5:8" x14ac:dyDescent="0.25">
      <c r="E210" t="s">
        <v>1072</v>
      </c>
      <c r="F210" t="s">
        <v>1073</v>
      </c>
      <c r="G210" t="s">
        <v>628</v>
      </c>
      <c r="H210" t="s">
        <v>1072</v>
      </c>
    </row>
    <row r="211" spans="5:8" x14ac:dyDescent="0.25">
      <c r="E211" t="s">
        <v>1074</v>
      </c>
      <c r="F211" t="s">
        <v>1075</v>
      </c>
      <c r="G211" t="s">
        <v>628</v>
      </c>
      <c r="H211" t="s">
        <v>1074</v>
      </c>
    </row>
    <row r="212" spans="5:8" x14ac:dyDescent="0.25">
      <c r="E212" t="s">
        <v>1076</v>
      </c>
      <c r="F212" t="s">
        <v>1077</v>
      </c>
      <c r="G212" t="s">
        <v>628</v>
      </c>
      <c r="H212" t="s">
        <v>1076</v>
      </c>
    </row>
    <row r="213" spans="5:8" x14ac:dyDescent="0.25">
      <c r="E213" t="s">
        <v>1078</v>
      </c>
      <c r="F213" t="s">
        <v>1079</v>
      </c>
      <c r="G213" t="s">
        <v>628</v>
      </c>
      <c r="H213" t="s">
        <v>1078</v>
      </c>
    </row>
    <row r="214" spans="5:8" x14ac:dyDescent="0.25">
      <c r="E214" t="s">
        <v>1080</v>
      </c>
      <c r="F214" t="s">
        <v>1081</v>
      </c>
      <c r="G214" t="s">
        <v>628</v>
      </c>
      <c r="H214" t="s">
        <v>1080</v>
      </c>
    </row>
    <row r="215" spans="5:8" x14ac:dyDescent="0.25">
      <c r="E215" t="s">
        <v>1082</v>
      </c>
      <c r="F215" t="s">
        <v>1083</v>
      </c>
      <c r="G215" t="s">
        <v>628</v>
      </c>
      <c r="H215" t="s">
        <v>1082</v>
      </c>
    </row>
    <row r="216" spans="5:8" x14ac:dyDescent="0.25">
      <c r="E216" t="s">
        <v>1084</v>
      </c>
      <c r="F216" t="s">
        <v>1085</v>
      </c>
      <c r="G216" t="s">
        <v>628</v>
      </c>
      <c r="H216" t="s">
        <v>1084</v>
      </c>
    </row>
    <row r="217" spans="5:8" x14ac:dyDescent="0.25">
      <c r="E217" t="s">
        <v>1086</v>
      </c>
      <c r="F217" t="s">
        <v>1087</v>
      </c>
      <c r="G217" t="s">
        <v>628</v>
      </c>
      <c r="H217" t="s">
        <v>1086</v>
      </c>
    </row>
    <row r="218" spans="5:8" x14ac:dyDescent="0.25">
      <c r="E218" t="s">
        <v>1088</v>
      </c>
      <c r="F218" t="s">
        <v>1089</v>
      </c>
      <c r="G218" t="s">
        <v>628</v>
      </c>
      <c r="H218" t="s">
        <v>1088</v>
      </c>
    </row>
    <row r="219" spans="5:8" x14ac:dyDescent="0.25">
      <c r="E219" t="s">
        <v>1090</v>
      </c>
      <c r="F219" t="s">
        <v>1091</v>
      </c>
      <c r="G219" t="s">
        <v>628</v>
      </c>
      <c r="H219" t="s">
        <v>1090</v>
      </c>
    </row>
    <row r="220" spans="5:8" x14ac:dyDescent="0.25">
      <c r="E220" t="s">
        <v>1092</v>
      </c>
      <c r="F220" t="s">
        <v>1093</v>
      </c>
      <c r="G220" t="s">
        <v>628</v>
      </c>
      <c r="H220" t="s">
        <v>1092</v>
      </c>
    </row>
    <row r="221" spans="5:8" x14ac:dyDescent="0.25">
      <c r="E221" t="s">
        <v>1094</v>
      </c>
      <c r="F221" t="s">
        <v>1095</v>
      </c>
      <c r="G221" t="s">
        <v>628</v>
      </c>
      <c r="H221" t="s">
        <v>1094</v>
      </c>
    </row>
    <row r="222" spans="5:8" x14ac:dyDescent="0.25">
      <c r="E222" t="s">
        <v>1096</v>
      </c>
      <c r="F222" t="s">
        <v>1097</v>
      </c>
      <c r="G222" t="s">
        <v>628</v>
      </c>
      <c r="H222" t="s">
        <v>1096</v>
      </c>
    </row>
    <row r="223" spans="5:8" x14ac:dyDescent="0.25">
      <c r="E223" t="s">
        <v>1098</v>
      </c>
      <c r="F223" t="s">
        <v>1099</v>
      </c>
      <c r="G223" t="s">
        <v>628</v>
      </c>
      <c r="H223" t="s">
        <v>1098</v>
      </c>
    </row>
    <row r="224" spans="5:8" x14ac:dyDescent="0.25">
      <c r="E224" t="s">
        <v>1100</v>
      </c>
      <c r="F224" t="s">
        <v>1101</v>
      </c>
      <c r="G224" t="s">
        <v>628</v>
      </c>
      <c r="H224" t="s">
        <v>1100</v>
      </c>
    </row>
    <row r="225" spans="5:8" x14ac:dyDescent="0.25">
      <c r="E225" t="s">
        <v>1102</v>
      </c>
      <c r="F225" t="s">
        <v>1103</v>
      </c>
      <c r="G225" t="s">
        <v>628</v>
      </c>
      <c r="H225" t="s">
        <v>1102</v>
      </c>
    </row>
    <row r="226" spans="5:8" x14ac:dyDescent="0.25">
      <c r="E226" t="s">
        <v>1104</v>
      </c>
      <c r="F226" t="s">
        <v>1105</v>
      </c>
      <c r="G226" t="s">
        <v>636</v>
      </c>
      <c r="H226" t="s">
        <v>1104</v>
      </c>
    </row>
    <row r="227" spans="5:8" x14ac:dyDescent="0.25">
      <c r="E227" t="s">
        <v>1106</v>
      </c>
      <c r="F227" t="s">
        <v>1107</v>
      </c>
      <c r="G227" t="s">
        <v>636</v>
      </c>
      <c r="H227" t="s">
        <v>1106</v>
      </c>
    </row>
    <row r="228" spans="5:8" x14ac:dyDescent="0.25">
      <c r="E228" t="s">
        <v>1108</v>
      </c>
      <c r="F228" t="s">
        <v>1109</v>
      </c>
      <c r="G228" t="s">
        <v>636</v>
      </c>
      <c r="H228" t="s">
        <v>1108</v>
      </c>
    </row>
    <row r="229" spans="5:8" x14ac:dyDescent="0.25">
      <c r="E229" t="s">
        <v>1110</v>
      </c>
      <c r="F229" t="s">
        <v>1111</v>
      </c>
      <c r="G229" t="s">
        <v>636</v>
      </c>
      <c r="H229" t="s">
        <v>1110</v>
      </c>
    </row>
    <row r="230" spans="5:8" x14ac:dyDescent="0.25">
      <c r="E230" t="s">
        <v>1112</v>
      </c>
      <c r="F230" t="s">
        <v>1113</v>
      </c>
      <c r="G230" t="s">
        <v>636</v>
      </c>
      <c r="H230" t="s">
        <v>1112</v>
      </c>
    </row>
    <row r="231" spans="5:8" x14ac:dyDescent="0.25">
      <c r="E231" t="s">
        <v>1114</v>
      </c>
      <c r="F231" t="s">
        <v>1115</v>
      </c>
      <c r="G231" t="s">
        <v>636</v>
      </c>
      <c r="H231" t="s">
        <v>1114</v>
      </c>
    </row>
    <row r="232" spans="5:8" x14ac:dyDescent="0.25">
      <c r="E232" t="s">
        <v>1116</v>
      </c>
      <c r="F232" t="s">
        <v>1117</v>
      </c>
      <c r="G232" t="s">
        <v>636</v>
      </c>
      <c r="H232" t="s">
        <v>1116</v>
      </c>
    </row>
    <row r="233" spans="5:8" x14ac:dyDescent="0.25">
      <c r="E233" t="s">
        <v>1118</v>
      </c>
      <c r="F233" t="s">
        <v>1119</v>
      </c>
      <c r="G233" t="s">
        <v>636</v>
      </c>
      <c r="H233" t="s">
        <v>1118</v>
      </c>
    </row>
    <row r="234" spans="5:8" x14ac:dyDescent="0.25">
      <c r="E234" t="s">
        <v>1120</v>
      </c>
      <c r="F234" t="s">
        <v>1121</v>
      </c>
      <c r="G234" t="s">
        <v>636</v>
      </c>
      <c r="H234" t="s">
        <v>1120</v>
      </c>
    </row>
    <row r="235" spans="5:8" x14ac:dyDescent="0.25">
      <c r="E235" t="s">
        <v>1122</v>
      </c>
      <c r="F235" t="s">
        <v>1123</v>
      </c>
      <c r="G235" t="s">
        <v>636</v>
      </c>
      <c r="H235" t="s">
        <v>1122</v>
      </c>
    </row>
    <row r="236" spans="5:8" x14ac:dyDescent="0.25">
      <c r="E236" t="s">
        <v>1124</v>
      </c>
      <c r="F236" t="s">
        <v>1125</v>
      </c>
      <c r="G236" t="s">
        <v>636</v>
      </c>
      <c r="H236" t="s">
        <v>1124</v>
      </c>
    </row>
    <row r="237" spans="5:8" x14ac:dyDescent="0.25">
      <c r="E237" t="s">
        <v>1126</v>
      </c>
      <c r="F237" t="s">
        <v>1127</v>
      </c>
      <c r="G237" t="s">
        <v>636</v>
      </c>
      <c r="H237" t="s">
        <v>1126</v>
      </c>
    </row>
    <row r="238" spans="5:8" x14ac:dyDescent="0.25">
      <c r="E238" t="s">
        <v>1128</v>
      </c>
      <c r="F238" t="s">
        <v>1129</v>
      </c>
      <c r="G238" t="s">
        <v>636</v>
      </c>
      <c r="H238" t="s">
        <v>1128</v>
      </c>
    </row>
    <row r="239" spans="5:8" x14ac:dyDescent="0.25">
      <c r="E239" t="s">
        <v>1130</v>
      </c>
      <c r="F239" t="s">
        <v>1131</v>
      </c>
      <c r="G239" t="s">
        <v>636</v>
      </c>
      <c r="H239" t="s">
        <v>1130</v>
      </c>
    </row>
    <row r="240" spans="5:8" x14ac:dyDescent="0.25">
      <c r="E240" t="s">
        <v>1132</v>
      </c>
      <c r="F240" t="s">
        <v>1133</v>
      </c>
      <c r="G240" t="s">
        <v>636</v>
      </c>
      <c r="H240" t="s">
        <v>1132</v>
      </c>
    </row>
    <row r="241" spans="5:8" x14ac:dyDescent="0.25">
      <c r="E241" t="s">
        <v>1134</v>
      </c>
      <c r="F241" t="s">
        <v>1135</v>
      </c>
      <c r="G241" t="s">
        <v>636</v>
      </c>
      <c r="H241" t="s">
        <v>1134</v>
      </c>
    </row>
    <row r="242" spans="5:8" x14ac:dyDescent="0.25">
      <c r="E242" t="s">
        <v>1136</v>
      </c>
      <c r="F242" t="s">
        <v>1137</v>
      </c>
      <c r="G242" t="s">
        <v>636</v>
      </c>
      <c r="H242" t="s">
        <v>1136</v>
      </c>
    </row>
    <row r="243" spans="5:8" x14ac:dyDescent="0.25">
      <c r="E243" t="s">
        <v>1138</v>
      </c>
      <c r="F243" t="s">
        <v>1139</v>
      </c>
      <c r="G243" t="s">
        <v>636</v>
      </c>
      <c r="H243" t="s">
        <v>1138</v>
      </c>
    </row>
    <row r="244" spans="5:8" x14ac:dyDescent="0.25">
      <c r="E244" t="s">
        <v>1140</v>
      </c>
      <c r="F244" t="s">
        <v>1141</v>
      </c>
      <c r="G244" t="s">
        <v>636</v>
      </c>
      <c r="H244" t="s">
        <v>1140</v>
      </c>
    </row>
    <row r="245" spans="5:8" x14ac:dyDescent="0.25">
      <c r="E245" t="s">
        <v>1142</v>
      </c>
      <c r="F245" t="s">
        <v>1143</v>
      </c>
      <c r="G245" t="s">
        <v>636</v>
      </c>
      <c r="H245" t="s">
        <v>1142</v>
      </c>
    </row>
    <row r="246" spans="5:8" x14ac:dyDescent="0.25">
      <c r="E246" t="s">
        <v>1144</v>
      </c>
      <c r="F246" t="s">
        <v>1145</v>
      </c>
      <c r="G246" t="s">
        <v>636</v>
      </c>
      <c r="H246" t="s">
        <v>1144</v>
      </c>
    </row>
    <row r="247" spans="5:8" x14ac:dyDescent="0.25">
      <c r="E247" t="s">
        <v>1146</v>
      </c>
      <c r="F247" t="s">
        <v>1147</v>
      </c>
      <c r="G247" t="s">
        <v>636</v>
      </c>
      <c r="H247" t="s">
        <v>1146</v>
      </c>
    </row>
    <row r="248" spans="5:8" x14ac:dyDescent="0.25">
      <c r="E248" t="s">
        <v>1148</v>
      </c>
      <c r="F248" t="s">
        <v>1149</v>
      </c>
      <c r="G248" t="s">
        <v>636</v>
      </c>
      <c r="H248" t="s">
        <v>1148</v>
      </c>
    </row>
    <row r="249" spans="5:8" x14ac:dyDescent="0.25">
      <c r="E249" t="s">
        <v>1150</v>
      </c>
      <c r="F249" t="s">
        <v>1151</v>
      </c>
      <c r="G249" t="s">
        <v>636</v>
      </c>
      <c r="H249" t="s">
        <v>1150</v>
      </c>
    </row>
    <row r="250" spans="5:8" x14ac:dyDescent="0.25">
      <c r="E250" t="s">
        <v>1152</v>
      </c>
      <c r="F250" t="s">
        <v>1153</v>
      </c>
      <c r="G250" t="s">
        <v>636</v>
      </c>
      <c r="H250" t="s">
        <v>1152</v>
      </c>
    </row>
    <row r="251" spans="5:8" x14ac:dyDescent="0.25">
      <c r="E251" t="s">
        <v>1154</v>
      </c>
      <c r="F251" t="s">
        <v>1155</v>
      </c>
      <c r="G251" t="s">
        <v>636</v>
      </c>
      <c r="H251" t="s">
        <v>1154</v>
      </c>
    </row>
    <row r="252" spans="5:8" x14ac:dyDescent="0.25">
      <c r="E252" t="s">
        <v>1156</v>
      </c>
      <c r="F252" t="s">
        <v>1157</v>
      </c>
      <c r="G252" t="s">
        <v>636</v>
      </c>
      <c r="H252" t="s">
        <v>1156</v>
      </c>
    </row>
    <row r="253" spans="5:8" x14ac:dyDescent="0.25">
      <c r="E253" t="s">
        <v>1158</v>
      </c>
      <c r="F253" t="s">
        <v>1159</v>
      </c>
      <c r="G253" t="s">
        <v>636</v>
      </c>
      <c r="H253" t="s">
        <v>1158</v>
      </c>
    </row>
    <row r="254" spans="5:8" x14ac:dyDescent="0.25">
      <c r="E254" t="s">
        <v>1160</v>
      </c>
      <c r="F254" t="s">
        <v>1161</v>
      </c>
      <c r="G254" t="s">
        <v>636</v>
      </c>
      <c r="H254" t="s">
        <v>1160</v>
      </c>
    </row>
    <row r="255" spans="5:8" x14ac:dyDescent="0.25">
      <c r="E255" t="s">
        <v>1162</v>
      </c>
      <c r="F255" t="s">
        <v>1163</v>
      </c>
      <c r="G255" t="s">
        <v>636</v>
      </c>
      <c r="H255" t="s">
        <v>1162</v>
      </c>
    </row>
    <row r="256" spans="5:8" x14ac:dyDescent="0.25">
      <c r="E256" t="s">
        <v>1164</v>
      </c>
      <c r="F256" t="s">
        <v>1165</v>
      </c>
      <c r="G256" t="s">
        <v>636</v>
      </c>
      <c r="H256" t="s">
        <v>1164</v>
      </c>
    </row>
    <row r="257" spans="5:8" x14ac:dyDescent="0.25">
      <c r="E257" t="s">
        <v>1166</v>
      </c>
      <c r="F257" t="s">
        <v>1167</v>
      </c>
      <c r="G257" t="s">
        <v>636</v>
      </c>
      <c r="H257" t="s">
        <v>1166</v>
      </c>
    </row>
    <row r="258" spans="5:8" x14ac:dyDescent="0.25">
      <c r="E258" t="s">
        <v>1168</v>
      </c>
      <c r="F258" t="s">
        <v>1169</v>
      </c>
      <c r="G258" t="s">
        <v>636</v>
      </c>
      <c r="H258" t="s">
        <v>1168</v>
      </c>
    </row>
    <row r="259" spans="5:8" x14ac:dyDescent="0.25">
      <c r="E259" t="s">
        <v>1170</v>
      </c>
      <c r="F259" t="s">
        <v>1171</v>
      </c>
      <c r="G259" t="s">
        <v>643</v>
      </c>
      <c r="H259" t="s">
        <v>1170</v>
      </c>
    </row>
    <row r="260" spans="5:8" x14ac:dyDescent="0.25">
      <c r="E260" t="s">
        <v>1172</v>
      </c>
      <c r="F260" t="s">
        <v>1173</v>
      </c>
      <c r="G260" t="s">
        <v>643</v>
      </c>
      <c r="H260" t="s">
        <v>1172</v>
      </c>
    </row>
    <row r="261" spans="5:8" x14ac:dyDescent="0.25">
      <c r="E261" t="s">
        <v>1174</v>
      </c>
      <c r="F261" t="s">
        <v>1175</v>
      </c>
      <c r="G261" t="s">
        <v>643</v>
      </c>
      <c r="H261" t="s">
        <v>1174</v>
      </c>
    </row>
    <row r="262" spans="5:8" x14ac:dyDescent="0.25">
      <c r="E262" t="s">
        <v>1176</v>
      </c>
      <c r="F262" t="s">
        <v>1177</v>
      </c>
      <c r="G262" t="s">
        <v>643</v>
      </c>
      <c r="H262" t="s">
        <v>1176</v>
      </c>
    </row>
    <row r="263" spans="5:8" x14ac:dyDescent="0.25">
      <c r="E263" t="s">
        <v>1178</v>
      </c>
      <c r="F263" t="s">
        <v>1179</v>
      </c>
      <c r="G263" t="s">
        <v>643</v>
      </c>
      <c r="H263" t="s">
        <v>1178</v>
      </c>
    </row>
    <row r="264" spans="5:8" x14ac:dyDescent="0.25">
      <c r="E264" t="s">
        <v>1180</v>
      </c>
      <c r="F264" t="s">
        <v>1181</v>
      </c>
      <c r="G264" t="s">
        <v>643</v>
      </c>
      <c r="H264" t="s">
        <v>1180</v>
      </c>
    </row>
    <row r="265" spans="5:8" x14ac:dyDescent="0.25">
      <c r="E265" t="s">
        <v>1182</v>
      </c>
      <c r="F265" t="s">
        <v>1183</v>
      </c>
      <c r="G265" t="s">
        <v>643</v>
      </c>
      <c r="H265" t="s">
        <v>1182</v>
      </c>
    </row>
    <row r="266" spans="5:8" x14ac:dyDescent="0.25">
      <c r="E266" t="s">
        <v>1184</v>
      </c>
      <c r="F266" t="s">
        <v>1185</v>
      </c>
      <c r="G266" t="s">
        <v>643</v>
      </c>
      <c r="H266" t="s">
        <v>1184</v>
      </c>
    </row>
    <row r="267" spans="5:8" x14ac:dyDescent="0.25">
      <c r="E267" t="s">
        <v>1186</v>
      </c>
      <c r="F267" t="s">
        <v>1187</v>
      </c>
      <c r="G267" t="s">
        <v>643</v>
      </c>
      <c r="H267" t="s">
        <v>1186</v>
      </c>
    </row>
    <row r="268" spans="5:8" x14ac:dyDescent="0.25">
      <c r="E268" t="s">
        <v>1188</v>
      </c>
      <c r="F268" t="s">
        <v>1189</v>
      </c>
      <c r="G268" t="s">
        <v>643</v>
      </c>
      <c r="H268" t="s">
        <v>1188</v>
      </c>
    </row>
    <row r="269" spans="5:8" x14ac:dyDescent="0.25">
      <c r="E269" t="s">
        <v>1190</v>
      </c>
      <c r="F269" t="s">
        <v>1191</v>
      </c>
      <c r="G269" t="s">
        <v>643</v>
      </c>
      <c r="H269" t="s">
        <v>1190</v>
      </c>
    </row>
    <row r="270" spans="5:8" x14ac:dyDescent="0.25">
      <c r="E270" t="s">
        <v>1192</v>
      </c>
      <c r="F270" t="s">
        <v>1193</v>
      </c>
      <c r="G270" t="s">
        <v>643</v>
      </c>
      <c r="H270" t="s">
        <v>1192</v>
      </c>
    </row>
    <row r="271" spans="5:8" x14ac:dyDescent="0.25">
      <c r="E271" t="s">
        <v>1194</v>
      </c>
      <c r="F271" t="s">
        <v>1195</v>
      </c>
      <c r="G271" t="s">
        <v>643</v>
      </c>
      <c r="H271" t="s">
        <v>1194</v>
      </c>
    </row>
    <row r="272" spans="5:8" x14ac:dyDescent="0.25">
      <c r="E272" t="s">
        <v>1196</v>
      </c>
      <c r="F272" t="s">
        <v>1197</v>
      </c>
      <c r="G272" t="s">
        <v>643</v>
      </c>
      <c r="H272" t="s">
        <v>1196</v>
      </c>
    </row>
    <row r="273" spans="5:8" x14ac:dyDescent="0.25">
      <c r="E273" t="s">
        <v>1198</v>
      </c>
      <c r="F273" t="s">
        <v>1199</v>
      </c>
      <c r="G273" t="s">
        <v>643</v>
      </c>
      <c r="H273" t="s">
        <v>1198</v>
      </c>
    </row>
    <row r="274" spans="5:8" x14ac:dyDescent="0.25">
      <c r="E274" t="s">
        <v>1200</v>
      </c>
      <c r="F274" t="s">
        <v>1201</v>
      </c>
      <c r="G274" t="s">
        <v>643</v>
      </c>
      <c r="H274" t="s">
        <v>1200</v>
      </c>
    </row>
    <row r="275" spans="5:8" x14ac:dyDescent="0.25">
      <c r="E275" t="s">
        <v>1202</v>
      </c>
      <c r="F275" t="s">
        <v>1203</v>
      </c>
      <c r="G275" t="s">
        <v>643</v>
      </c>
      <c r="H275" t="s">
        <v>1202</v>
      </c>
    </row>
    <row r="276" spans="5:8" x14ac:dyDescent="0.25">
      <c r="E276" t="s">
        <v>1204</v>
      </c>
      <c r="F276" t="s">
        <v>1205</v>
      </c>
      <c r="G276" t="s">
        <v>643</v>
      </c>
      <c r="H276" t="s">
        <v>1204</v>
      </c>
    </row>
    <row r="277" spans="5:8" x14ac:dyDescent="0.25">
      <c r="E277" t="s">
        <v>1206</v>
      </c>
      <c r="F277" t="s">
        <v>1207</v>
      </c>
      <c r="G277" t="s">
        <v>643</v>
      </c>
      <c r="H277" t="s">
        <v>1206</v>
      </c>
    </row>
    <row r="278" spans="5:8" x14ac:dyDescent="0.25">
      <c r="E278" t="s">
        <v>1208</v>
      </c>
      <c r="F278" t="s">
        <v>1209</v>
      </c>
      <c r="G278" t="s">
        <v>643</v>
      </c>
      <c r="H278" t="s">
        <v>1208</v>
      </c>
    </row>
    <row r="279" spans="5:8" x14ac:dyDescent="0.25">
      <c r="E279" t="s">
        <v>1210</v>
      </c>
      <c r="F279" t="s">
        <v>1211</v>
      </c>
      <c r="G279" t="s">
        <v>643</v>
      </c>
      <c r="H279" t="s">
        <v>1210</v>
      </c>
    </row>
    <row r="280" spans="5:8" x14ac:dyDescent="0.25">
      <c r="E280" t="s">
        <v>1212</v>
      </c>
      <c r="F280" t="s">
        <v>1213</v>
      </c>
      <c r="G280" t="s">
        <v>643</v>
      </c>
      <c r="H280" t="s">
        <v>1212</v>
      </c>
    </row>
    <row r="281" spans="5:8" x14ac:dyDescent="0.25">
      <c r="E281" t="s">
        <v>1214</v>
      </c>
      <c r="F281" t="s">
        <v>1215</v>
      </c>
      <c r="G281" t="s">
        <v>643</v>
      </c>
      <c r="H281" t="s">
        <v>1214</v>
      </c>
    </row>
    <row r="282" spans="5:8" x14ac:dyDescent="0.25">
      <c r="E282" t="s">
        <v>1216</v>
      </c>
      <c r="F282" t="s">
        <v>1217</v>
      </c>
      <c r="G282" t="s">
        <v>643</v>
      </c>
      <c r="H282" t="s">
        <v>1216</v>
      </c>
    </row>
    <row r="283" spans="5:8" x14ac:dyDescent="0.25">
      <c r="E283" t="s">
        <v>1218</v>
      </c>
      <c r="F283" t="s">
        <v>1219</v>
      </c>
      <c r="G283" t="s">
        <v>643</v>
      </c>
      <c r="H283" t="s">
        <v>1218</v>
      </c>
    </row>
    <row r="284" spans="5:8" x14ac:dyDescent="0.25">
      <c r="E284" t="s">
        <v>1220</v>
      </c>
      <c r="F284" t="s">
        <v>1221</v>
      </c>
      <c r="G284" t="s">
        <v>643</v>
      </c>
      <c r="H284" t="s">
        <v>1220</v>
      </c>
    </row>
    <row r="285" spans="5:8" x14ac:dyDescent="0.25">
      <c r="E285" t="s">
        <v>1222</v>
      </c>
      <c r="F285" t="s">
        <v>1223</v>
      </c>
      <c r="G285" t="s">
        <v>643</v>
      </c>
      <c r="H285" t="s">
        <v>1222</v>
      </c>
    </row>
    <row r="286" spans="5:8" x14ac:dyDescent="0.25">
      <c r="E286" t="s">
        <v>1224</v>
      </c>
      <c r="F286" t="s">
        <v>1225</v>
      </c>
      <c r="G286" t="s">
        <v>643</v>
      </c>
      <c r="H286" t="s">
        <v>1224</v>
      </c>
    </row>
    <row r="287" spans="5:8" x14ac:dyDescent="0.25">
      <c r="E287" t="s">
        <v>1226</v>
      </c>
      <c r="F287" t="s">
        <v>1227</v>
      </c>
      <c r="G287" t="s">
        <v>643</v>
      </c>
      <c r="H287" t="s">
        <v>1226</v>
      </c>
    </row>
    <row r="288" spans="5:8" x14ac:dyDescent="0.25">
      <c r="E288" t="s">
        <v>1228</v>
      </c>
      <c r="F288" t="s">
        <v>1229</v>
      </c>
      <c r="G288" t="s">
        <v>643</v>
      </c>
      <c r="H288" t="s">
        <v>1228</v>
      </c>
    </row>
    <row r="289" spans="5:8" x14ac:dyDescent="0.25">
      <c r="E289" t="s">
        <v>1230</v>
      </c>
      <c r="F289" t="s">
        <v>1231</v>
      </c>
      <c r="G289" t="s">
        <v>643</v>
      </c>
      <c r="H289" t="s">
        <v>1230</v>
      </c>
    </row>
    <row r="290" spans="5:8" x14ac:dyDescent="0.25">
      <c r="E290" t="s">
        <v>1232</v>
      </c>
      <c r="F290" t="s">
        <v>1233</v>
      </c>
      <c r="G290" t="s">
        <v>643</v>
      </c>
      <c r="H290" t="s">
        <v>1232</v>
      </c>
    </row>
    <row r="291" spans="5:8" x14ac:dyDescent="0.25">
      <c r="E291" t="s">
        <v>1234</v>
      </c>
      <c r="F291" t="s">
        <v>1235</v>
      </c>
      <c r="G291" t="s">
        <v>643</v>
      </c>
      <c r="H291" t="s">
        <v>1234</v>
      </c>
    </row>
    <row r="292" spans="5:8" x14ac:dyDescent="0.25">
      <c r="E292" t="s">
        <v>1236</v>
      </c>
      <c r="F292" t="s">
        <v>1237</v>
      </c>
      <c r="G292" t="s">
        <v>643</v>
      </c>
      <c r="H292" t="s">
        <v>1236</v>
      </c>
    </row>
    <row r="293" spans="5:8" x14ac:dyDescent="0.25">
      <c r="E293" t="s">
        <v>1238</v>
      </c>
      <c r="F293" t="s">
        <v>1239</v>
      </c>
      <c r="G293" t="s">
        <v>643</v>
      </c>
      <c r="H293" t="s">
        <v>1238</v>
      </c>
    </row>
    <row r="294" spans="5:8" x14ac:dyDescent="0.25">
      <c r="E294" t="s">
        <v>1240</v>
      </c>
      <c r="F294" t="s">
        <v>1241</v>
      </c>
      <c r="G294" t="s">
        <v>643</v>
      </c>
      <c r="H294" t="s">
        <v>1240</v>
      </c>
    </row>
    <row r="295" spans="5:8" x14ac:dyDescent="0.25">
      <c r="E295" t="s">
        <v>1242</v>
      </c>
      <c r="F295" t="s">
        <v>1243</v>
      </c>
      <c r="G295" t="s">
        <v>643</v>
      </c>
      <c r="H295" t="s">
        <v>1242</v>
      </c>
    </row>
    <row r="296" spans="5:8" x14ac:dyDescent="0.25">
      <c r="E296" t="s">
        <v>1244</v>
      </c>
      <c r="F296" t="s">
        <v>1245</v>
      </c>
      <c r="G296" t="s">
        <v>643</v>
      </c>
      <c r="H296" t="s">
        <v>1244</v>
      </c>
    </row>
    <row r="297" spans="5:8" x14ac:dyDescent="0.25">
      <c r="E297" t="s">
        <v>1246</v>
      </c>
      <c r="F297" t="s">
        <v>1247</v>
      </c>
      <c r="G297" t="s">
        <v>643</v>
      </c>
      <c r="H297" t="s">
        <v>1246</v>
      </c>
    </row>
    <row r="298" spans="5:8" x14ac:dyDescent="0.25">
      <c r="E298" t="s">
        <v>1248</v>
      </c>
      <c r="F298" t="s">
        <v>1249</v>
      </c>
      <c r="G298" t="s">
        <v>643</v>
      </c>
      <c r="H298" t="s">
        <v>1248</v>
      </c>
    </row>
    <row r="299" spans="5:8" x14ac:dyDescent="0.25">
      <c r="E299" t="s">
        <v>1250</v>
      </c>
      <c r="F299" t="s">
        <v>1251</v>
      </c>
      <c r="G299" t="s">
        <v>643</v>
      </c>
      <c r="H299" t="s">
        <v>1250</v>
      </c>
    </row>
    <row r="300" spans="5:8" x14ac:dyDescent="0.25">
      <c r="E300" t="s">
        <v>1252</v>
      </c>
      <c r="F300" t="s">
        <v>1253</v>
      </c>
      <c r="G300" t="s">
        <v>643</v>
      </c>
      <c r="H300" t="s">
        <v>1252</v>
      </c>
    </row>
    <row r="301" spans="5:8" x14ac:dyDescent="0.25">
      <c r="E301" t="s">
        <v>1254</v>
      </c>
      <c r="F301" t="s">
        <v>1255</v>
      </c>
      <c r="G301" t="s">
        <v>643</v>
      </c>
      <c r="H301" t="s">
        <v>1254</v>
      </c>
    </row>
    <row r="302" spans="5:8" x14ac:dyDescent="0.25">
      <c r="E302" t="s">
        <v>1256</v>
      </c>
      <c r="F302" t="s">
        <v>1257</v>
      </c>
      <c r="G302" t="s">
        <v>643</v>
      </c>
      <c r="H302" t="s">
        <v>1256</v>
      </c>
    </row>
    <row r="303" spans="5:8" x14ac:dyDescent="0.25">
      <c r="E303" t="s">
        <v>1258</v>
      </c>
      <c r="F303" t="s">
        <v>1259</v>
      </c>
      <c r="G303" t="s">
        <v>643</v>
      </c>
      <c r="H303" t="s">
        <v>1258</v>
      </c>
    </row>
    <row r="304" spans="5:8" x14ac:dyDescent="0.25">
      <c r="E304" t="s">
        <v>1260</v>
      </c>
      <c r="F304" t="s">
        <v>1261</v>
      </c>
      <c r="G304" t="s">
        <v>643</v>
      </c>
      <c r="H304" t="s">
        <v>1260</v>
      </c>
    </row>
    <row r="305" spans="5:8" x14ac:dyDescent="0.25">
      <c r="E305" t="s">
        <v>1262</v>
      </c>
      <c r="F305" t="s">
        <v>1263</v>
      </c>
      <c r="G305" t="s">
        <v>643</v>
      </c>
      <c r="H305" t="s">
        <v>1262</v>
      </c>
    </row>
    <row r="306" spans="5:8" x14ac:dyDescent="0.25">
      <c r="E306" t="s">
        <v>1264</v>
      </c>
      <c r="F306" t="s">
        <v>1265</v>
      </c>
      <c r="G306" t="s">
        <v>643</v>
      </c>
      <c r="H306" t="s">
        <v>1264</v>
      </c>
    </row>
    <row r="307" spans="5:8" x14ac:dyDescent="0.25">
      <c r="E307" t="s">
        <v>1266</v>
      </c>
      <c r="F307" t="s">
        <v>1267</v>
      </c>
      <c r="G307" t="s">
        <v>643</v>
      </c>
      <c r="H307" t="s">
        <v>1266</v>
      </c>
    </row>
    <row r="308" spans="5:8" x14ac:dyDescent="0.25">
      <c r="E308" t="s">
        <v>1268</v>
      </c>
      <c r="F308" t="s">
        <v>1269</v>
      </c>
      <c r="G308" t="s">
        <v>643</v>
      </c>
      <c r="H308" t="s">
        <v>1268</v>
      </c>
    </row>
    <row r="309" spans="5:8" x14ac:dyDescent="0.25">
      <c r="E309" t="s">
        <v>1270</v>
      </c>
      <c r="F309" t="s">
        <v>1271</v>
      </c>
      <c r="G309" t="s">
        <v>643</v>
      </c>
      <c r="H309" t="s">
        <v>1270</v>
      </c>
    </row>
    <row r="310" spans="5:8" x14ac:dyDescent="0.25">
      <c r="E310" t="s">
        <v>1272</v>
      </c>
      <c r="F310" t="s">
        <v>1273</v>
      </c>
      <c r="G310" t="s">
        <v>643</v>
      </c>
      <c r="H310" t="s">
        <v>1272</v>
      </c>
    </row>
    <row r="311" spans="5:8" x14ac:dyDescent="0.25">
      <c r="E311" t="s">
        <v>1274</v>
      </c>
      <c r="F311" t="s">
        <v>1275</v>
      </c>
      <c r="G311" t="s">
        <v>643</v>
      </c>
      <c r="H311" t="s">
        <v>1274</v>
      </c>
    </row>
    <row r="312" spans="5:8" x14ac:dyDescent="0.25">
      <c r="E312" t="s">
        <v>1276</v>
      </c>
      <c r="F312" t="s">
        <v>1277</v>
      </c>
      <c r="G312" t="s">
        <v>643</v>
      </c>
      <c r="H312" t="s">
        <v>1276</v>
      </c>
    </row>
    <row r="313" spans="5:8" x14ac:dyDescent="0.25">
      <c r="E313" t="s">
        <v>1278</v>
      </c>
      <c r="F313" t="s">
        <v>1279</v>
      </c>
      <c r="G313" t="s">
        <v>643</v>
      </c>
      <c r="H313" t="s">
        <v>1278</v>
      </c>
    </row>
    <row r="314" spans="5:8" x14ac:dyDescent="0.25">
      <c r="E314" t="s">
        <v>1280</v>
      </c>
      <c r="F314" t="s">
        <v>1281</v>
      </c>
      <c r="G314" t="s">
        <v>643</v>
      </c>
      <c r="H314" t="s">
        <v>1280</v>
      </c>
    </row>
    <row r="315" spans="5:8" x14ac:dyDescent="0.25">
      <c r="E315" t="s">
        <v>1282</v>
      </c>
      <c r="F315" t="s">
        <v>1283</v>
      </c>
      <c r="G315" t="s">
        <v>643</v>
      </c>
      <c r="H315" t="s">
        <v>1282</v>
      </c>
    </row>
    <row r="316" spans="5:8" x14ac:dyDescent="0.25">
      <c r="E316" t="s">
        <v>1284</v>
      </c>
      <c r="F316" t="s">
        <v>1285</v>
      </c>
      <c r="G316" t="s">
        <v>643</v>
      </c>
      <c r="H316" t="s">
        <v>1284</v>
      </c>
    </row>
    <row r="317" spans="5:8" x14ac:dyDescent="0.25">
      <c r="E317" t="s">
        <v>1286</v>
      </c>
      <c r="F317" t="s">
        <v>1287</v>
      </c>
      <c r="G317" t="s">
        <v>643</v>
      </c>
      <c r="H317" t="s">
        <v>1286</v>
      </c>
    </row>
    <row r="318" spans="5:8" x14ac:dyDescent="0.25">
      <c r="E318" t="s">
        <v>1288</v>
      </c>
      <c r="F318" t="s">
        <v>1289</v>
      </c>
      <c r="G318" t="s">
        <v>643</v>
      </c>
      <c r="H318" t="s">
        <v>1288</v>
      </c>
    </row>
    <row r="319" spans="5:8" x14ac:dyDescent="0.25">
      <c r="E319" t="s">
        <v>1290</v>
      </c>
      <c r="F319" t="s">
        <v>1291</v>
      </c>
      <c r="G319" t="s">
        <v>643</v>
      </c>
      <c r="H319" t="s">
        <v>1290</v>
      </c>
    </row>
    <row r="320" spans="5:8" x14ac:dyDescent="0.25">
      <c r="E320" t="s">
        <v>1292</v>
      </c>
      <c r="F320" t="s">
        <v>1293</v>
      </c>
      <c r="G320" t="s">
        <v>643</v>
      </c>
      <c r="H320" t="s">
        <v>1292</v>
      </c>
    </row>
    <row r="321" spans="5:8" x14ac:dyDescent="0.25">
      <c r="E321" t="s">
        <v>1294</v>
      </c>
      <c r="F321" t="s">
        <v>1295</v>
      </c>
      <c r="G321" t="s">
        <v>643</v>
      </c>
      <c r="H321" t="s">
        <v>1294</v>
      </c>
    </row>
    <row r="322" spans="5:8" x14ac:dyDescent="0.25">
      <c r="E322" t="s">
        <v>1296</v>
      </c>
      <c r="F322" t="s">
        <v>1297</v>
      </c>
      <c r="G322" t="s">
        <v>649</v>
      </c>
      <c r="H322" t="s">
        <v>1296</v>
      </c>
    </row>
    <row r="323" spans="5:8" x14ac:dyDescent="0.25">
      <c r="E323" t="s">
        <v>1298</v>
      </c>
      <c r="F323" t="s">
        <v>1299</v>
      </c>
      <c r="G323" t="s">
        <v>649</v>
      </c>
      <c r="H323" t="s">
        <v>1298</v>
      </c>
    </row>
    <row r="324" spans="5:8" x14ac:dyDescent="0.25">
      <c r="E324" t="s">
        <v>1300</v>
      </c>
      <c r="F324" t="s">
        <v>1301</v>
      </c>
      <c r="G324" t="s">
        <v>649</v>
      </c>
      <c r="H324" t="s">
        <v>1300</v>
      </c>
    </row>
    <row r="325" spans="5:8" x14ac:dyDescent="0.25">
      <c r="E325" t="s">
        <v>1302</v>
      </c>
      <c r="F325" t="s">
        <v>1303</v>
      </c>
      <c r="G325" t="s">
        <v>649</v>
      </c>
      <c r="H325" t="s">
        <v>1302</v>
      </c>
    </row>
    <row r="326" spans="5:8" x14ac:dyDescent="0.25">
      <c r="E326" t="s">
        <v>1304</v>
      </c>
      <c r="F326" t="s">
        <v>1305</v>
      </c>
      <c r="G326" t="s">
        <v>649</v>
      </c>
      <c r="H326" t="s">
        <v>1304</v>
      </c>
    </row>
    <row r="327" spans="5:8" x14ac:dyDescent="0.25">
      <c r="E327" t="s">
        <v>1306</v>
      </c>
      <c r="F327" t="s">
        <v>1307</v>
      </c>
      <c r="G327" t="s">
        <v>649</v>
      </c>
      <c r="H327" t="s">
        <v>1306</v>
      </c>
    </row>
    <row r="328" spans="5:8" x14ac:dyDescent="0.25">
      <c r="E328" t="s">
        <v>1308</v>
      </c>
      <c r="F328" t="s">
        <v>1309</v>
      </c>
      <c r="G328" t="s">
        <v>649</v>
      </c>
      <c r="H328" t="s">
        <v>1308</v>
      </c>
    </row>
    <row r="329" spans="5:8" x14ac:dyDescent="0.25">
      <c r="E329" t="s">
        <v>1310</v>
      </c>
      <c r="F329" t="s">
        <v>1311</v>
      </c>
      <c r="G329" t="s">
        <v>649</v>
      </c>
      <c r="H329" t="s">
        <v>1310</v>
      </c>
    </row>
    <row r="330" spans="5:8" x14ac:dyDescent="0.25">
      <c r="E330" t="s">
        <v>1312</v>
      </c>
      <c r="F330" t="s">
        <v>1313</v>
      </c>
      <c r="G330" t="s">
        <v>649</v>
      </c>
      <c r="H330" t="s">
        <v>1312</v>
      </c>
    </row>
    <row r="331" spans="5:8" x14ac:dyDescent="0.25">
      <c r="E331" t="s">
        <v>1314</v>
      </c>
      <c r="F331" t="s">
        <v>1315</v>
      </c>
      <c r="G331" t="s">
        <v>649</v>
      </c>
      <c r="H331" t="s">
        <v>1314</v>
      </c>
    </row>
    <row r="332" spans="5:8" x14ac:dyDescent="0.25">
      <c r="E332" t="s">
        <v>1316</v>
      </c>
      <c r="F332" t="s">
        <v>1317</v>
      </c>
      <c r="G332" t="s">
        <v>649</v>
      </c>
      <c r="H332" t="s">
        <v>1316</v>
      </c>
    </row>
    <row r="333" spans="5:8" x14ac:dyDescent="0.25">
      <c r="E333" t="s">
        <v>1318</v>
      </c>
      <c r="F333" t="s">
        <v>1319</v>
      </c>
      <c r="G333" t="s">
        <v>649</v>
      </c>
      <c r="H333" t="s">
        <v>1318</v>
      </c>
    </row>
    <row r="334" spans="5:8" x14ac:dyDescent="0.25">
      <c r="E334" t="s">
        <v>1320</v>
      </c>
      <c r="F334" t="s">
        <v>1321</v>
      </c>
      <c r="G334" t="s">
        <v>649</v>
      </c>
      <c r="H334" t="s">
        <v>1320</v>
      </c>
    </row>
    <row r="335" spans="5:8" x14ac:dyDescent="0.25">
      <c r="E335" t="s">
        <v>1322</v>
      </c>
      <c r="F335" t="s">
        <v>1323</v>
      </c>
      <c r="G335" t="s">
        <v>649</v>
      </c>
      <c r="H335" t="s">
        <v>1322</v>
      </c>
    </row>
    <row r="336" spans="5:8" x14ac:dyDescent="0.25">
      <c r="E336" t="s">
        <v>1324</v>
      </c>
      <c r="F336" t="s">
        <v>1325</v>
      </c>
      <c r="G336" t="s">
        <v>649</v>
      </c>
      <c r="H336" t="s">
        <v>1324</v>
      </c>
    </row>
    <row r="337" spans="5:8" x14ac:dyDescent="0.25">
      <c r="E337" t="s">
        <v>1326</v>
      </c>
      <c r="F337" t="s">
        <v>1327</v>
      </c>
      <c r="G337" t="s">
        <v>649</v>
      </c>
      <c r="H337" t="s">
        <v>1326</v>
      </c>
    </row>
    <row r="338" spans="5:8" x14ac:dyDescent="0.25">
      <c r="E338" t="s">
        <v>1328</v>
      </c>
      <c r="F338" t="s">
        <v>1329</v>
      </c>
      <c r="G338" t="s">
        <v>649</v>
      </c>
      <c r="H338" t="s">
        <v>1328</v>
      </c>
    </row>
    <row r="339" spans="5:8" x14ac:dyDescent="0.25">
      <c r="E339" t="s">
        <v>1330</v>
      </c>
      <c r="F339" t="s">
        <v>1331</v>
      </c>
      <c r="G339" t="s">
        <v>649</v>
      </c>
      <c r="H339" t="s">
        <v>1330</v>
      </c>
    </row>
    <row r="340" spans="5:8" x14ac:dyDescent="0.25">
      <c r="E340" t="s">
        <v>1332</v>
      </c>
      <c r="F340" t="s">
        <v>1333</v>
      </c>
      <c r="G340" t="s">
        <v>649</v>
      </c>
      <c r="H340" t="s">
        <v>1332</v>
      </c>
    </row>
    <row r="341" spans="5:8" x14ac:dyDescent="0.25">
      <c r="E341" t="s">
        <v>1334</v>
      </c>
      <c r="F341" t="s">
        <v>1335</v>
      </c>
      <c r="G341" t="s">
        <v>649</v>
      </c>
      <c r="H341" t="s">
        <v>1334</v>
      </c>
    </row>
    <row r="342" spans="5:8" x14ac:dyDescent="0.25">
      <c r="E342" t="s">
        <v>1336</v>
      </c>
      <c r="F342" t="s">
        <v>1337</v>
      </c>
      <c r="G342" t="s">
        <v>649</v>
      </c>
      <c r="H342" t="s">
        <v>1336</v>
      </c>
    </row>
    <row r="343" spans="5:8" x14ac:dyDescent="0.25">
      <c r="E343" t="s">
        <v>1338</v>
      </c>
      <c r="F343" t="s">
        <v>1339</v>
      </c>
      <c r="G343" t="s">
        <v>649</v>
      </c>
      <c r="H343" t="s">
        <v>1338</v>
      </c>
    </row>
    <row r="344" spans="5:8" x14ac:dyDescent="0.25">
      <c r="E344" t="s">
        <v>1340</v>
      </c>
      <c r="F344" t="s">
        <v>1341</v>
      </c>
      <c r="G344" t="s">
        <v>649</v>
      </c>
      <c r="H344" t="s">
        <v>1340</v>
      </c>
    </row>
    <row r="345" spans="5:8" x14ac:dyDescent="0.25">
      <c r="E345" t="s">
        <v>1342</v>
      </c>
      <c r="F345" t="s">
        <v>1343</v>
      </c>
      <c r="G345" t="s">
        <v>649</v>
      </c>
      <c r="H345" t="s">
        <v>1342</v>
      </c>
    </row>
    <row r="346" spans="5:8" x14ac:dyDescent="0.25">
      <c r="E346" t="s">
        <v>1344</v>
      </c>
      <c r="F346" t="s">
        <v>1345</v>
      </c>
      <c r="G346" t="s">
        <v>649</v>
      </c>
      <c r="H346" t="s">
        <v>1344</v>
      </c>
    </row>
    <row r="347" spans="5:8" x14ac:dyDescent="0.25">
      <c r="E347" t="s">
        <v>1346</v>
      </c>
      <c r="F347" t="s">
        <v>1347</v>
      </c>
      <c r="G347" t="s">
        <v>649</v>
      </c>
      <c r="H347" t="s">
        <v>1346</v>
      </c>
    </row>
    <row r="348" spans="5:8" x14ac:dyDescent="0.25">
      <c r="E348" t="s">
        <v>1348</v>
      </c>
      <c r="F348" t="s">
        <v>1349</v>
      </c>
      <c r="G348" t="s">
        <v>649</v>
      </c>
      <c r="H348" t="s">
        <v>1348</v>
      </c>
    </row>
    <row r="349" spans="5:8" x14ac:dyDescent="0.25">
      <c r="E349" t="s">
        <v>1350</v>
      </c>
      <c r="F349" t="s">
        <v>1351</v>
      </c>
      <c r="G349" t="s">
        <v>649</v>
      </c>
      <c r="H349" t="s">
        <v>1350</v>
      </c>
    </row>
    <row r="350" spans="5:8" x14ac:dyDescent="0.25">
      <c r="E350" t="s">
        <v>1352</v>
      </c>
      <c r="F350" t="s">
        <v>1353</v>
      </c>
      <c r="G350" t="s">
        <v>649</v>
      </c>
      <c r="H350" t="s">
        <v>1352</v>
      </c>
    </row>
    <row r="351" spans="5:8" x14ac:dyDescent="0.25">
      <c r="E351" t="s">
        <v>1354</v>
      </c>
      <c r="F351" t="s">
        <v>1355</v>
      </c>
      <c r="G351" t="s">
        <v>649</v>
      </c>
      <c r="H351" t="s">
        <v>1354</v>
      </c>
    </row>
    <row r="352" spans="5:8" x14ac:dyDescent="0.25">
      <c r="E352" t="s">
        <v>1356</v>
      </c>
      <c r="F352" t="s">
        <v>1357</v>
      </c>
      <c r="G352" t="s">
        <v>649</v>
      </c>
      <c r="H352" t="s">
        <v>1356</v>
      </c>
    </row>
    <row r="353" spans="5:8" x14ac:dyDescent="0.25">
      <c r="E353" t="s">
        <v>1358</v>
      </c>
      <c r="F353" t="s">
        <v>1359</v>
      </c>
      <c r="G353" t="s">
        <v>649</v>
      </c>
      <c r="H353" t="s">
        <v>1358</v>
      </c>
    </row>
    <row r="354" spans="5:8" x14ac:dyDescent="0.25">
      <c r="E354" t="s">
        <v>1360</v>
      </c>
      <c r="F354" t="s">
        <v>1361</v>
      </c>
      <c r="G354" t="s">
        <v>649</v>
      </c>
      <c r="H354" t="s">
        <v>1360</v>
      </c>
    </row>
    <row r="355" spans="5:8" x14ac:dyDescent="0.25">
      <c r="E355" t="s">
        <v>1362</v>
      </c>
      <c r="F355" t="s">
        <v>1363</v>
      </c>
      <c r="G355" t="s">
        <v>649</v>
      </c>
      <c r="H355" t="s">
        <v>1362</v>
      </c>
    </row>
    <row r="356" spans="5:8" x14ac:dyDescent="0.25">
      <c r="E356" t="s">
        <v>1364</v>
      </c>
      <c r="F356" t="s">
        <v>1365</v>
      </c>
      <c r="G356" t="s">
        <v>649</v>
      </c>
      <c r="H356" t="s">
        <v>1364</v>
      </c>
    </row>
    <row r="357" spans="5:8" x14ac:dyDescent="0.25">
      <c r="E357" t="s">
        <v>1366</v>
      </c>
      <c r="F357" t="s">
        <v>1367</v>
      </c>
      <c r="G357" t="s">
        <v>649</v>
      </c>
      <c r="H357" t="s">
        <v>1366</v>
      </c>
    </row>
    <row r="358" spans="5:8" x14ac:dyDescent="0.25">
      <c r="E358" t="s">
        <v>1368</v>
      </c>
      <c r="F358" t="s">
        <v>1369</v>
      </c>
      <c r="G358" t="s">
        <v>649</v>
      </c>
      <c r="H358" t="s">
        <v>1368</v>
      </c>
    </row>
    <row r="359" spans="5:8" x14ac:dyDescent="0.25">
      <c r="E359" t="s">
        <v>1370</v>
      </c>
      <c r="F359" t="s">
        <v>1371</v>
      </c>
      <c r="G359" t="s">
        <v>649</v>
      </c>
      <c r="H359" t="s">
        <v>1370</v>
      </c>
    </row>
    <row r="360" spans="5:8" x14ac:dyDescent="0.25">
      <c r="E360" t="s">
        <v>1372</v>
      </c>
      <c r="F360" t="s">
        <v>1373</v>
      </c>
      <c r="G360" t="s">
        <v>649</v>
      </c>
      <c r="H360" t="s">
        <v>1372</v>
      </c>
    </row>
    <row r="361" spans="5:8" x14ac:dyDescent="0.25">
      <c r="E361" t="s">
        <v>1374</v>
      </c>
      <c r="F361" t="s">
        <v>1375</v>
      </c>
      <c r="G361" t="s">
        <v>649</v>
      </c>
      <c r="H361" t="s">
        <v>1374</v>
      </c>
    </row>
    <row r="362" spans="5:8" x14ac:dyDescent="0.25">
      <c r="E362" t="s">
        <v>1376</v>
      </c>
      <c r="F362" t="s">
        <v>1377</v>
      </c>
      <c r="G362" t="s">
        <v>649</v>
      </c>
      <c r="H362" t="s">
        <v>1376</v>
      </c>
    </row>
    <row r="363" spans="5:8" x14ac:dyDescent="0.25">
      <c r="E363" t="s">
        <v>1378</v>
      </c>
      <c r="F363" t="s">
        <v>1379</v>
      </c>
      <c r="G363" t="s">
        <v>649</v>
      </c>
      <c r="H363" t="s">
        <v>1378</v>
      </c>
    </row>
    <row r="364" spans="5:8" x14ac:dyDescent="0.25">
      <c r="E364" t="s">
        <v>1380</v>
      </c>
      <c r="F364" t="s">
        <v>1381</v>
      </c>
      <c r="G364" t="s">
        <v>649</v>
      </c>
      <c r="H364" t="s">
        <v>1380</v>
      </c>
    </row>
    <row r="365" spans="5:8" x14ac:dyDescent="0.25">
      <c r="E365" t="s">
        <v>1382</v>
      </c>
      <c r="F365" t="s">
        <v>1383</v>
      </c>
      <c r="G365" t="s">
        <v>649</v>
      </c>
      <c r="H365" t="s">
        <v>1382</v>
      </c>
    </row>
    <row r="366" spans="5:8" x14ac:dyDescent="0.25">
      <c r="E366" t="s">
        <v>1384</v>
      </c>
      <c r="F366" t="s">
        <v>1385</v>
      </c>
      <c r="G366" t="s">
        <v>649</v>
      </c>
      <c r="H366" t="s">
        <v>1384</v>
      </c>
    </row>
    <row r="367" spans="5:8" x14ac:dyDescent="0.25">
      <c r="E367" t="s">
        <v>1386</v>
      </c>
      <c r="F367" t="s">
        <v>1387</v>
      </c>
      <c r="G367" t="s">
        <v>649</v>
      </c>
      <c r="H367" t="s">
        <v>1386</v>
      </c>
    </row>
    <row r="368" spans="5:8" x14ac:dyDescent="0.25">
      <c r="E368" t="s">
        <v>1388</v>
      </c>
      <c r="F368" t="s">
        <v>1389</v>
      </c>
      <c r="G368" t="s">
        <v>649</v>
      </c>
      <c r="H368" t="s">
        <v>1388</v>
      </c>
    </row>
    <row r="369" spans="5:8" x14ac:dyDescent="0.25">
      <c r="E369" t="s">
        <v>1390</v>
      </c>
      <c r="F369" t="s">
        <v>1391</v>
      </c>
      <c r="G369" t="s">
        <v>649</v>
      </c>
      <c r="H369" t="s">
        <v>1390</v>
      </c>
    </row>
    <row r="370" spans="5:8" x14ac:dyDescent="0.25">
      <c r="E370" t="s">
        <v>1392</v>
      </c>
      <c r="F370" t="s">
        <v>1393</v>
      </c>
      <c r="G370" t="s">
        <v>649</v>
      </c>
      <c r="H370" t="s">
        <v>1392</v>
      </c>
    </row>
    <row r="371" spans="5:8" x14ac:dyDescent="0.25">
      <c r="E371" t="s">
        <v>1394</v>
      </c>
      <c r="F371" t="s">
        <v>1395</v>
      </c>
      <c r="G371" t="s">
        <v>649</v>
      </c>
      <c r="H371" t="s">
        <v>1394</v>
      </c>
    </row>
    <row r="372" spans="5:8" x14ac:dyDescent="0.25">
      <c r="E372" t="s">
        <v>1396</v>
      </c>
      <c r="F372" t="s">
        <v>1397</v>
      </c>
      <c r="G372" t="s">
        <v>649</v>
      </c>
      <c r="H372" t="s">
        <v>1396</v>
      </c>
    </row>
    <row r="373" spans="5:8" x14ac:dyDescent="0.25">
      <c r="E373" t="s">
        <v>1398</v>
      </c>
      <c r="F373" t="s">
        <v>1399</v>
      </c>
      <c r="G373" t="s">
        <v>649</v>
      </c>
      <c r="H373" t="s">
        <v>1398</v>
      </c>
    </row>
    <row r="374" spans="5:8" x14ac:dyDescent="0.25">
      <c r="E374" t="s">
        <v>1400</v>
      </c>
      <c r="F374" t="s">
        <v>1401</v>
      </c>
      <c r="G374" t="s">
        <v>649</v>
      </c>
      <c r="H374" t="s">
        <v>1400</v>
      </c>
    </row>
    <row r="375" spans="5:8" x14ac:dyDescent="0.25">
      <c r="E375" t="s">
        <v>1402</v>
      </c>
      <c r="F375" t="s">
        <v>1403</v>
      </c>
      <c r="G375" t="s">
        <v>649</v>
      </c>
      <c r="H375" t="s">
        <v>1402</v>
      </c>
    </row>
    <row r="376" spans="5:8" x14ac:dyDescent="0.25">
      <c r="E376" t="s">
        <v>1404</v>
      </c>
      <c r="F376" t="s">
        <v>1405</v>
      </c>
      <c r="G376" t="s">
        <v>649</v>
      </c>
      <c r="H376" t="s">
        <v>1404</v>
      </c>
    </row>
    <row r="377" spans="5:8" x14ac:dyDescent="0.25">
      <c r="E377" t="s">
        <v>1406</v>
      </c>
      <c r="F377" t="s">
        <v>1407</v>
      </c>
      <c r="G377" t="s">
        <v>649</v>
      </c>
      <c r="H377" t="s">
        <v>1406</v>
      </c>
    </row>
    <row r="378" spans="5:8" x14ac:dyDescent="0.25">
      <c r="E378" t="s">
        <v>1408</v>
      </c>
      <c r="F378" t="s">
        <v>1409</v>
      </c>
      <c r="G378" t="s">
        <v>649</v>
      </c>
      <c r="H378" t="s">
        <v>1408</v>
      </c>
    </row>
    <row r="379" spans="5:8" x14ac:dyDescent="0.25">
      <c r="E379" t="s">
        <v>1410</v>
      </c>
      <c r="F379" t="s">
        <v>1411</v>
      </c>
      <c r="G379" t="s">
        <v>649</v>
      </c>
      <c r="H379" t="s">
        <v>1410</v>
      </c>
    </row>
    <row r="380" spans="5:8" x14ac:dyDescent="0.25">
      <c r="E380" t="s">
        <v>1412</v>
      </c>
      <c r="F380" t="s">
        <v>1413</v>
      </c>
      <c r="G380" t="s">
        <v>649</v>
      </c>
      <c r="H380" t="s">
        <v>1412</v>
      </c>
    </row>
    <row r="381" spans="5:8" x14ac:dyDescent="0.25">
      <c r="E381" t="s">
        <v>1414</v>
      </c>
      <c r="F381" t="s">
        <v>1415</v>
      </c>
      <c r="G381" t="s">
        <v>649</v>
      </c>
      <c r="H381" t="s">
        <v>1414</v>
      </c>
    </row>
    <row r="382" spans="5:8" x14ac:dyDescent="0.25">
      <c r="E382" t="s">
        <v>1416</v>
      </c>
      <c r="F382" t="s">
        <v>1417</v>
      </c>
      <c r="G382" t="s">
        <v>649</v>
      </c>
      <c r="H382" t="s">
        <v>1416</v>
      </c>
    </row>
    <row r="383" spans="5:8" x14ac:dyDescent="0.25">
      <c r="E383" t="s">
        <v>1418</v>
      </c>
      <c r="F383" t="s">
        <v>1419</v>
      </c>
      <c r="G383" t="s">
        <v>649</v>
      </c>
      <c r="H383" t="s">
        <v>1418</v>
      </c>
    </row>
    <row r="384" spans="5:8" x14ac:dyDescent="0.25">
      <c r="E384" t="s">
        <v>1420</v>
      </c>
      <c r="F384" t="s">
        <v>1421</v>
      </c>
      <c r="G384" t="s">
        <v>649</v>
      </c>
      <c r="H384" t="s">
        <v>1420</v>
      </c>
    </row>
    <row r="385" spans="5:8" x14ac:dyDescent="0.25">
      <c r="E385" t="s">
        <v>1422</v>
      </c>
      <c r="F385" t="s">
        <v>1423</v>
      </c>
      <c r="G385" t="s">
        <v>649</v>
      </c>
      <c r="H385" t="s">
        <v>1422</v>
      </c>
    </row>
    <row r="386" spans="5:8" x14ac:dyDescent="0.25">
      <c r="E386" t="s">
        <v>1424</v>
      </c>
      <c r="F386" t="s">
        <v>1425</v>
      </c>
      <c r="G386" t="s">
        <v>649</v>
      </c>
      <c r="H386" t="s">
        <v>1424</v>
      </c>
    </row>
    <row r="387" spans="5:8" x14ac:dyDescent="0.25">
      <c r="E387" t="s">
        <v>1426</v>
      </c>
      <c r="F387" t="s">
        <v>1427</v>
      </c>
      <c r="G387" t="s">
        <v>649</v>
      </c>
      <c r="H387" t="s">
        <v>1426</v>
      </c>
    </row>
    <row r="388" spans="5:8" x14ac:dyDescent="0.25">
      <c r="E388" t="s">
        <v>1428</v>
      </c>
      <c r="F388" t="s">
        <v>1429</v>
      </c>
      <c r="G388" t="s">
        <v>649</v>
      </c>
      <c r="H388" t="s">
        <v>1428</v>
      </c>
    </row>
    <row r="389" spans="5:8" x14ac:dyDescent="0.25">
      <c r="E389" t="s">
        <v>1430</v>
      </c>
      <c r="F389" t="s">
        <v>1431</v>
      </c>
      <c r="G389" t="s">
        <v>649</v>
      </c>
      <c r="H389" t="s">
        <v>1430</v>
      </c>
    </row>
    <row r="390" spans="5:8" x14ac:dyDescent="0.25">
      <c r="E390" t="s">
        <v>1432</v>
      </c>
      <c r="F390" t="s">
        <v>1433</v>
      </c>
      <c r="G390" t="s">
        <v>649</v>
      </c>
      <c r="H390" t="s">
        <v>1432</v>
      </c>
    </row>
    <row r="391" spans="5:8" x14ac:dyDescent="0.25">
      <c r="E391" t="s">
        <v>1434</v>
      </c>
      <c r="F391" t="s">
        <v>1435</v>
      </c>
      <c r="G391" t="s">
        <v>649</v>
      </c>
      <c r="H391" t="s">
        <v>1434</v>
      </c>
    </row>
    <row r="392" spans="5:8" x14ac:dyDescent="0.25">
      <c r="E392" t="s">
        <v>1436</v>
      </c>
      <c r="F392" t="s">
        <v>1437</v>
      </c>
      <c r="G392" t="s">
        <v>649</v>
      </c>
      <c r="H392" t="s">
        <v>1436</v>
      </c>
    </row>
    <row r="393" spans="5:8" x14ac:dyDescent="0.25">
      <c r="E393" t="s">
        <v>1438</v>
      </c>
      <c r="F393" t="s">
        <v>1439</v>
      </c>
      <c r="G393" t="s">
        <v>649</v>
      </c>
      <c r="H393" t="s">
        <v>1438</v>
      </c>
    </row>
    <row r="394" spans="5:8" x14ac:dyDescent="0.25">
      <c r="E394" t="s">
        <v>1440</v>
      </c>
      <c r="F394" t="s">
        <v>1441</v>
      </c>
      <c r="G394" t="s">
        <v>649</v>
      </c>
      <c r="H394" t="s">
        <v>1440</v>
      </c>
    </row>
    <row r="395" spans="5:8" x14ac:dyDescent="0.25">
      <c r="E395" t="s">
        <v>1442</v>
      </c>
      <c r="F395" t="s">
        <v>1443</v>
      </c>
      <c r="G395" t="s">
        <v>649</v>
      </c>
      <c r="H395" t="s">
        <v>1442</v>
      </c>
    </row>
    <row r="396" spans="5:8" x14ac:dyDescent="0.25">
      <c r="E396" t="s">
        <v>1444</v>
      </c>
      <c r="F396" t="s">
        <v>1445</v>
      </c>
      <c r="G396" t="s">
        <v>649</v>
      </c>
      <c r="H396" t="s">
        <v>1444</v>
      </c>
    </row>
    <row r="397" spans="5:8" x14ac:dyDescent="0.25">
      <c r="E397" t="s">
        <v>1446</v>
      </c>
      <c r="F397" t="s">
        <v>1447</v>
      </c>
      <c r="G397" t="s">
        <v>649</v>
      </c>
      <c r="H397" t="s">
        <v>1446</v>
      </c>
    </row>
    <row r="398" spans="5:8" x14ac:dyDescent="0.25">
      <c r="E398" t="s">
        <v>1448</v>
      </c>
      <c r="F398" t="s">
        <v>1449</v>
      </c>
      <c r="G398" t="s">
        <v>649</v>
      </c>
      <c r="H398" t="s">
        <v>1448</v>
      </c>
    </row>
    <row r="399" spans="5:8" x14ac:dyDescent="0.25">
      <c r="E399" t="s">
        <v>1450</v>
      </c>
      <c r="F399" t="s">
        <v>1451</v>
      </c>
      <c r="G399" t="s">
        <v>649</v>
      </c>
      <c r="H399" t="s">
        <v>1450</v>
      </c>
    </row>
    <row r="400" spans="5:8" x14ac:dyDescent="0.25">
      <c r="E400" t="s">
        <v>1452</v>
      </c>
      <c r="F400" t="s">
        <v>1453</v>
      </c>
      <c r="G400" t="s">
        <v>649</v>
      </c>
      <c r="H400" t="s">
        <v>1452</v>
      </c>
    </row>
    <row r="401" spans="5:8" x14ac:dyDescent="0.25">
      <c r="E401" t="s">
        <v>1454</v>
      </c>
      <c r="F401" t="s">
        <v>1455</v>
      </c>
      <c r="G401" t="s">
        <v>649</v>
      </c>
      <c r="H401" t="s">
        <v>1454</v>
      </c>
    </row>
    <row r="402" spans="5:8" x14ac:dyDescent="0.25">
      <c r="E402" t="s">
        <v>1456</v>
      </c>
      <c r="F402" t="s">
        <v>1457</v>
      </c>
      <c r="G402" t="s">
        <v>649</v>
      </c>
      <c r="H402" t="s">
        <v>1456</v>
      </c>
    </row>
    <row r="403" spans="5:8" x14ac:dyDescent="0.25">
      <c r="E403" t="s">
        <v>1458</v>
      </c>
      <c r="F403" t="s">
        <v>1459</v>
      </c>
      <c r="G403" t="s">
        <v>649</v>
      </c>
      <c r="H403" t="s">
        <v>1458</v>
      </c>
    </row>
    <row r="404" spans="5:8" x14ac:dyDescent="0.25">
      <c r="E404" t="s">
        <v>1460</v>
      </c>
      <c r="F404" t="s">
        <v>1461</v>
      </c>
      <c r="G404" t="s">
        <v>649</v>
      </c>
      <c r="H404" t="s">
        <v>1460</v>
      </c>
    </row>
    <row r="405" spans="5:8" x14ac:dyDescent="0.25">
      <c r="E405" t="s">
        <v>1462</v>
      </c>
      <c r="F405" t="s">
        <v>1463</v>
      </c>
      <c r="G405" t="s">
        <v>649</v>
      </c>
      <c r="H405" t="s">
        <v>1462</v>
      </c>
    </row>
    <row r="406" spans="5:8" x14ac:dyDescent="0.25">
      <c r="E406" t="s">
        <v>1464</v>
      </c>
      <c r="F406" t="s">
        <v>1465</v>
      </c>
      <c r="G406" t="s">
        <v>649</v>
      </c>
      <c r="H406" t="s">
        <v>1464</v>
      </c>
    </row>
    <row r="407" spans="5:8" x14ac:dyDescent="0.25">
      <c r="E407" t="s">
        <v>1466</v>
      </c>
      <c r="F407" t="s">
        <v>1467</v>
      </c>
      <c r="G407" t="s">
        <v>649</v>
      </c>
      <c r="H407" t="s">
        <v>1466</v>
      </c>
    </row>
    <row r="408" spans="5:8" x14ac:dyDescent="0.25">
      <c r="E408" t="s">
        <v>1468</v>
      </c>
      <c r="F408" t="s">
        <v>1469</v>
      </c>
      <c r="G408" t="s">
        <v>649</v>
      </c>
      <c r="H408" t="s">
        <v>1468</v>
      </c>
    </row>
    <row r="409" spans="5:8" x14ac:dyDescent="0.25">
      <c r="E409" t="s">
        <v>1470</v>
      </c>
      <c r="F409" t="s">
        <v>1471</v>
      </c>
      <c r="G409" t="s">
        <v>649</v>
      </c>
      <c r="H409" t="s">
        <v>1470</v>
      </c>
    </row>
    <row r="410" spans="5:8" x14ac:dyDescent="0.25">
      <c r="E410" t="s">
        <v>1472</v>
      </c>
      <c r="F410" t="s">
        <v>1473</v>
      </c>
      <c r="G410" t="s">
        <v>649</v>
      </c>
      <c r="H410" t="s">
        <v>1472</v>
      </c>
    </row>
    <row r="411" spans="5:8" x14ac:dyDescent="0.25">
      <c r="E411" t="s">
        <v>1474</v>
      </c>
      <c r="F411" t="s">
        <v>1475</v>
      </c>
      <c r="G411" t="s">
        <v>649</v>
      </c>
      <c r="H411" t="s">
        <v>1474</v>
      </c>
    </row>
    <row r="412" spans="5:8" x14ac:dyDescent="0.25">
      <c r="E412" t="s">
        <v>1476</v>
      </c>
      <c r="F412" t="s">
        <v>1477</v>
      </c>
      <c r="G412" t="s">
        <v>649</v>
      </c>
      <c r="H412" t="s">
        <v>1476</v>
      </c>
    </row>
    <row r="413" spans="5:8" x14ac:dyDescent="0.25">
      <c r="E413" t="s">
        <v>1478</v>
      </c>
      <c r="F413" t="s">
        <v>1479</v>
      </c>
      <c r="G413" t="s">
        <v>649</v>
      </c>
      <c r="H413" t="s">
        <v>1478</v>
      </c>
    </row>
    <row r="414" spans="5:8" x14ac:dyDescent="0.25">
      <c r="E414" t="s">
        <v>1480</v>
      </c>
      <c r="F414" t="s">
        <v>1481</v>
      </c>
      <c r="G414" t="s">
        <v>649</v>
      </c>
      <c r="H414" t="s">
        <v>1480</v>
      </c>
    </row>
    <row r="415" spans="5:8" x14ac:dyDescent="0.25">
      <c r="E415" t="s">
        <v>1482</v>
      </c>
      <c r="F415" t="s">
        <v>1483</v>
      </c>
      <c r="G415" t="s">
        <v>649</v>
      </c>
      <c r="H415" t="s">
        <v>1482</v>
      </c>
    </row>
    <row r="416" spans="5:8" x14ac:dyDescent="0.25">
      <c r="E416" t="s">
        <v>1484</v>
      </c>
      <c r="F416" t="s">
        <v>1485</v>
      </c>
      <c r="G416" t="s">
        <v>649</v>
      </c>
      <c r="H416" t="s">
        <v>1484</v>
      </c>
    </row>
    <row r="417" spans="5:8" x14ac:dyDescent="0.25">
      <c r="E417" t="s">
        <v>1486</v>
      </c>
      <c r="F417" t="s">
        <v>1487</v>
      </c>
      <c r="G417" t="s">
        <v>649</v>
      </c>
      <c r="H417" t="s">
        <v>1486</v>
      </c>
    </row>
    <row r="418" spans="5:8" x14ac:dyDescent="0.25">
      <c r="E418" t="s">
        <v>1488</v>
      </c>
      <c r="F418" t="s">
        <v>1489</v>
      </c>
      <c r="G418" t="s">
        <v>649</v>
      </c>
      <c r="H418" t="s">
        <v>1488</v>
      </c>
    </row>
    <row r="419" spans="5:8" x14ac:dyDescent="0.25">
      <c r="E419" t="s">
        <v>1490</v>
      </c>
      <c r="F419" t="s">
        <v>1491</v>
      </c>
      <c r="G419" t="s">
        <v>649</v>
      </c>
      <c r="H419" t="s">
        <v>1490</v>
      </c>
    </row>
    <row r="420" spans="5:8" x14ac:dyDescent="0.25">
      <c r="E420" t="s">
        <v>1492</v>
      </c>
      <c r="F420" t="s">
        <v>1493</v>
      </c>
      <c r="G420" t="s">
        <v>649</v>
      </c>
      <c r="H420" t="s">
        <v>1492</v>
      </c>
    </row>
    <row r="421" spans="5:8" x14ac:dyDescent="0.25">
      <c r="E421" t="s">
        <v>1494</v>
      </c>
      <c r="F421" t="s">
        <v>1495</v>
      </c>
      <c r="G421" t="s">
        <v>649</v>
      </c>
      <c r="H421" t="s">
        <v>1494</v>
      </c>
    </row>
    <row r="422" spans="5:8" x14ac:dyDescent="0.25">
      <c r="E422" t="s">
        <v>1496</v>
      </c>
      <c r="F422" t="s">
        <v>1497</v>
      </c>
      <c r="G422" t="s">
        <v>649</v>
      </c>
      <c r="H422" t="s">
        <v>1496</v>
      </c>
    </row>
    <row r="423" spans="5:8" x14ac:dyDescent="0.25">
      <c r="E423" t="s">
        <v>1498</v>
      </c>
      <c r="F423" t="s">
        <v>1499</v>
      </c>
      <c r="G423" t="s">
        <v>649</v>
      </c>
      <c r="H423" t="s">
        <v>1498</v>
      </c>
    </row>
    <row r="424" spans="5:8" x14ac:dyDescent="0.25">
      <c r="E424" t="s">
        <v>1500</v>
      </c>
      <c r="F424" t="s">
        <v>1501</v>
      </c>
      <c r="G424" t="s">
        <v>649</v>
      </c>
      <c r="H424" t="s">
        <v>1500</v>
      </c>
    </row>
    <row r="425" spans="5:8" x14ac:dyDescent="0.25">
      <c r="E425" t="s">
        <v>1502</v>
      </c>
      <c r="F425" t="s">
        <v>1503</v>
      </c>
      <c r="G425" t="s">
        <v>649</v>
      </c>
      <c r="H425" t="s">
        <v>1502</v>
      </c>
    </row>
    <row r="426" spans="5:8" x14ac:dyDescent="0.25">
      <c r="E426" t="s">
        <v>1504</v>
      </c>
      <c r="F426" t="s">
        <v>1505</v>
      </c>
      <c r="G426" t="s">
        <v>654</v>
      </c>
      <c r="H426" t="s">
        <v>1504</v>
      </c>
    </row>
    <row r="427" spans="5:8" x14ac:dyDescent="0.25">
      <c r="E427" t="s">
        <v>1506</v>
      </c>
      <c r="F427" t="s">
        <v>1507</v>
      </c>
      <c r="G427" t="s">
        <v>654</v>
      </c>
      <c r="H427" t="s">
        <v>1506</v>
      </c>
    </row>
    <row r="428" spans="5:8" x14ac:dyDescent="0.25">
      <c r="E428" t="s">
        <v>1508</v>
      </c>
      <c r="F428" t="s">
        <v>1509</v>
      </c>
      <c r="G428" t="s">
        <v>654</v>
      </c>
      <c r="H428" t="s">
        <v>1508</v>
      </c>
    </row>
    <row r="429" spans="5:8" x14ac:dyDescent="0.25">
      <c r="E429" t="s">
        <v>1510</v>
      </c>
      <c r="F429" t="s">
        <v>1511</v>
      </c>
      <c r="G429" t="s">
        <v>654</v>
      </c>
      <c r="H429" t="s">
        <v>1510</v>
      </c>
    </row>
    <row r="430" spans="5:8" x14ac:dyDescent="0.25">
      <c r="E430" t="s">
        <v>1512</v>
      </c>
      <c r="F430" t="s">
        <v>1513</v>
      </c>
      <c r="G430" t="s">
        <v>654</v>
      </c>
      <c r="H430" t="s">
        <v>1512</v>
      </c>
    </row>
    <row r="431" spans="5:8" x14ac:dyDescent="0.25">
      <c r="E431" t="s">
        <v>1514</v>
      </c>
      <c r="F431" t="s">
        <v>1515</v>
      </c>
      <c r="G431" t="s">
        <v>654</v>
      </c>
      <c r="H431" t="s">
        <v>1514</v>
      </c>
    </row>
    <row r="432" spans="5:8" x14ac:dyDescent="0.25">
      <c r="E432" t="s">
        <v>1516</v>
      </c>
      <c r="F432" t="s">
        <v>1517</v>
      </c>
      <c r="G432" t="s">
        <v>654</v>
      </c>
      <c r="H432" t="s">
        <v>1516</v>
      </c>
    </row>
    <row r="433" spans="5:8" x14ac:dyDescent="0.25">
      <c r="E433" t="s">
        <v>1518</v>
      </c>
      <c r="F433" t="s">
        <v>1519</v>
      </c>
      <c r="G433" t="s">
        <v>654</v>
      </c>
      <c r="H433" t="s">
        <v>1518</v>
      </c>
    </row>
    <row r="434" spans="5:8" x14ac:dyDescent="0.25">
      <c r="E434" t="s">
        <v>1520</v>
      </c>
      <c r="F434" t="s">
        <v>1521</v>
      </c>
      <c r="G434" t="s">
        <v>654</v>
      </c>
      <c r="H434" t="s">
        <v>1520</v>
      </c>
    </row>
    <row r="435" spans="5:8" x14ac:dyDescent="0.25">
      <c r="E435" t="s">
        <v>1522</v>
      </c>
      <c r="F435" t="s">
        <v>1523</v>
      </c>
      <c r="G435" t="s">
        <v>654</v>
      </c>
      <c r="H435" t="s">
        <v>1522</v>
      </c>
    </row>
    <row r="436" spans="5:8" x14ac:dyDescent="0.25">
      <c r="E436" t="s">
        <v>1524</v>
      </c>
      <c r="F436" t="s">
        <v>1525</v>
      </c>
      <c r="G436" t="s">
        <v>654</v>
      </c>
      <c r="H436" t="s">
        <v>1524</v>
      </c>
    </row>
    <row r="437" spans="5:8" x14ac:dyDescent="0.25">
      <c r="E437" t="s">
        <v>1526</v>
      </c>
      <c r="F437" t="s">
        <v>1527</v>
      </c>
      <c r="G437" t="s">
        <v>654</v>
      </c>
      <c r="H437" t="s">
        <v>1526</v>
      </c>
    </row>
    <row r="438" spans="5:8" x14ac:dyDescent="0.25">
      <c r="E438" t="s">
        <v>1528</v>
      </c>
      <c r="F438" t="s">
        <v>1529</v>
      </c>
      <c r="G438" t="s">
        <v>654</v>
      </c>
      <c r="H438" t="s">
        <v>1528</v>
      </c>
    </row>
    <row r="439" spans="5:8" x14ac:dyDescent="0.25">
      <c r="E439" t="s">
        <v>1530</v>
      </c>
      <c r="F439" t="s">
        <v>1531</v>
      </c>
      <c r="G439" t="s">
        <v>654</v>
      </c>
      <c r="H439" t="s">
        <v>1530</v>
      </c>
    </row>
    <row r="440" spans="5:8" x14ac:dyDescent="0.25">
      <c r="E440" t="s">
        <v>1532</v>
      </c>
      <c r="F440" t="s">
        <v>1533</v>
      </c>
      <c r="G440" t="s">
        <v>654</v>
      </c>
      <c r="H440" t="s">
        <v>1532</v>
      </c>
    </row>
    <row r="441" spans="5:8" x14ac:dyDescent="0.25">
      <c r="E441" t="s">
        <v>1534</v>
      </c>
      <c r="F441" t="s">
        <v>1535</v>
      </c>
      <c r="G441" t="s">
        <v>654</v>
      </c>
      <c r="H441" t="s">
        <v>1534</v>
      </c>
    </row>
    <row r="442" spans="5:8" x14ac:dyDescent="0.25">
      <c r="E442" t="s">
        <v>1536</v>
      </c>
      <c r="F442" t="s">
        <v>1537</v>
      </c>
      <c r="G442" t="s">
        <v>654</v>
      </c>
      <c r="H442" t="s">
        <v>1536</v>
      </c>
    </row>
    <row r="443" spans="5:8" x14ac:dyDescent="0.25">
      <c r="E443" t="s">
        <v>1538</v>
      </c>
      <c r="F443" t="s">
        <v>1539</v>
      </c>
      <c r="G443" t="s">
        <v>654</v>
      </c>
      <c r="H443" t="s">
        <v>1538</v>
      </c>
    </row>
    <row r="444" spans="5:8" x14ac:dyDescent="0.25">
      <c r="E444" t="s">
        <v>1540</v>
      </c>
      <c r="F444" t="s">
        <v>1541</v>
      </c>
      <c r="G444" t="s">
        <v>654</v>
      </c>
      <c r="H444" t="s">
        <v>1540</v>
      </c>
    </row>
    <row r="445" spans="5:8" x14ac:dyDescent="0.25">
      <c r="E445" t="s">
        <v>1542</v>
      </c>
      <c r="F445" t="s">
        <v>1543</v>
      </c>
      <c r="G445" t="s">
        <v>654</v>
      </c>
      <c r="H445" t="s">
        <v>1542</v>
      </c>
    </row>
    <row r="446" spans="5:8" x14ac:dyDescent="0.25">
      <c r="E446" t="s">
        <v>1544</v>
      </c>
      <c r="F446" t="s">
        <v>1545</v>
      </c>
      <c r="G446" t="s">
        <v>654</v>
      </c>
      <c r="H446" t="s">
        <v>1544</v>
      </c>
    </row>
    <row r="447" spans="5:8" x14ac:dyDescent="0.25">
      <c r="E447" t="s">
        <v>1546</v>
      </c>
      <c r="F447" t="s">
        <v>1547</v>
      </c>
      <c r="G447" t="s">
        <v>654</v>
      </c>
      <c r="H447" t="s">
        <v>1546</v>
      </c>
    </row>
    <row r="448" spans="5:8" x14ac:dyDescent="0.25">
      <c r="E448" t="s">
        <v>1548</v>
      </c>
      <c r="F448" t="s">
        <v>1549</v>
      </c>
      <c r="G448" t="s">
        <v>654</v>
      </c>
      <c r="H448" t="s">
        <v>1548</v>
      </c>
    </row>
    <row r="449" spans="5:8" x14ac:dyDescent="0.25">
      <c r="E449" t="s">
        <v>1550</v>
      </c>
      <c r="F449" t="s">
        <v>1551</v>
      </c>
      <c r="G449" t="s">
        <v>654</v>
      </c>
      <c r="H449" t="s">
        <v>1550</v>
      </c>
    </row>
    <row r="450" spans="5:8" x14ac:dyDescent="0.25">
      <c r="E450" t="s">
        <v>1552</v>
      </c>
      <c r="F450" t="s">
        <v>1553</v>
      </c>
      <c r="G450" t="s">
        <v>654</v>
      </c>
      <c r="H450" t="s">
        <v>1552</v>
      </c>
    </row>
    <row r="451" spans="5:8" x14ac:dyDescent="0.25">
      <c r="E451" t="s">
        <v>1554</v>
      </c>
      <c r="F451" t="s">
        <v>1555</v>
      </c>
      <c r="G451" t="s">
        <v>654</v>
      </c>
      <c r="H451" t="s">
        <v>1554</v>
      </c>
    </row>
    <row r="452" spans="5:8" x14ac:dyDescent="0.25">
      <c r="E452" t="s">
        <v>1556</v>
      </c>
      <c r="F452" t="s">
        <v>1557</v>
      </c>
      <c r="G452" t="s">
        <v>654</v>
      </c>
      <c r="H452" t="s">
        <v>1556</v>
      </c>
    </row>
    <row r="453" spans="5:8" x14ac:dyDescent="0.25">
      <c r="E453" t="s">
        <v>1558</v>
      </c>
      <c r="F453" t="s">
        <v>1559</v>
      </c>
      <c r="G453" t="s">
        <v>654</v>
      </c>
      <c r="H453" t="s">
        <v>1558</v>
      </c>
    </row>
    <row r="454" spans="5:8" x14ac:dyDescent="0.25">
      <c r="E454" t="s">
        <v>1560</v>
      </c>
      <c r="F454" t="s">
        <v>1561</v>
      </c>
      <c r="G454" t="s">
        <v>654</v>
      </c>
      <c r="H454" t="s">
        <v>1560</v>
      </c>
    </row>
    <row r="455" spans="5:8" x14ac:dyDescent="0.25">
      <c r="E455" t="s">
        <v>1562</v>
      </c>
      <c r="F455" t="s">
        <v>1563</v>
      </c>
      <c r="G455" t="s">
        <v>654</v>
      </c>
      <c r="H455" t="s">
        <v>1562</v>
      </c>
    </row>
    <row r="456" spans="5:8" x14ac:dyDescent="0.25">
      <c r="E456" t="s">
        <v>1564</v>
      </c>
      <c r="F456" t="s">
        <v>1565</v>
      </c>
      <c r="G456" t="s">
        <v>654</v>
      </c>
      <c r="H456" t="s">
        <v>1564</v>
      </c>
    </row>
    <row r="457" spans="5:8" x14ac:dyDescent="0.25">
      <c r="E457" t="s">
        <v>1566</v>
      </c>
      <c r="F457" t="s">
        <v>1567</v>
      </c>
      <c r="G457" t="s">
        <v>654</v>
      </c>
      <c r="H457" t="s">
        <v>1566</v>
      </c>
    </row>
    <row r="458" spans="5:8" x14ac:dyDescent="0.25">
      <c r="E458" t="s">
        <v>1568</v>
      </c>
      <c r="F458" t="s">
        <v>1569</v>
      </c>
      <c r="G458" t="s">
        <v>654</v>
      </c>
      <c r="H458" t="s">
        <v>1568</v>
      </c>
    </row>
    <row r="459" spans="5:8" x14ac:dyDescent="0.25">
      <c r="E459" t="s">
        <v>1570</v>
      </c>
      <c r="F459" t="s">
        <v>1571</v>
      </c>
      <c r="G459" t="s">
        <v>654</v>
      </c>
      <c r="H459" t="s">
        <v>1570</v>
      </c>
    </row>
    <row r="460" spans="5:8" x14ac:dyDescent="0.25">
      <c r="E460" t="s">
        <v>1572</v>
      </c>
      <c r="F460" t="s">
        <v>1573</v>
      </c>
      <c r="G460" t="s">
        <v>654</v>
      </c>
      <c r="H460" t="s">
        <v>1572</v>
      </c>
    </row>
    <row r="461" spans="5:8" x14ac:dyDescent="0.25">
      <c r="E461" t="s">
        <v>1574</v>
      </c>
      <c r="F461" t="s">
        <v>1575</v>
      </c>
      <c r="G461" t="s">
        <v>654</v>
      </c>
      <c r="H461" t="s">
        <v>1574</v>
      </c>
    </row>
    <row r="462" spans="5:8" x14ac:dyDescent="0.25">
      <c r="E462" t="s">
        <v>1576</v>
      </c>
      <c r="F462" t="s">
        <v>1577</v>
      </c>
      <c r="G462" t="s">
        <v>654</v>
      </c>
      <c r="H462" t="s">
        <v>1576</v>
      </c>
    </row>
    <row r="463" spans="5:8" x14ac:dyDescent="0.25">
      <c r="E463" t="s">
        <v>1578</v>
      </c>
      <c r="F463" t="s">
        <v>1579</v>
      </c>
      <c r="G463" t="s">
        <v>654</v>
      </c>
      <c r="H463" t="s">
        <v>1578</v>
      </c>
    </row>
    <row r="464" spans="5:8" x14ac:dyDescent="0.25">
      <c r="E464" t="s">
        <v>1580</v>
      </c>
      <c r="F464" t="s">
        <v>1581</v>
      </c>
      <c r="G464" t="s">
        <v>654</v>
      </c>
      <c r="H464" t="s">
        <v>1580</v>
      </c>
    </row>
    <row r="465" spans="5:8" x14ac:dyDescent="0.25">
      <c r="E465" t="s">
        <v>1582</v>
      </c>
      <c r="F465" t="s">
        <v>1583</v>
      </c>
      <c r="G465" t="s">
        <v>654</v>
      </c>
      <c r="H465" t="s">
        <v>1582</v>
      </c>
    </row>
    <row r="466" spans="5:8" x14ac:dyDescent="0.25">
      <c r="E466" t="s">
        <v>1584</v>
      </c>
      <c r="F466" t="s">
        <v>1585</v>
      </c>
      <c r="G466" t="s">
        <v>654</v>
      </c>
      <c r="H466" t="s">
        <v>1584</v>
      </c>
    </row>
    <row r="467" spans="5:8" x14ac:dyDescent="0.25">
      <c r="E467" t="s">
        <v>1586</v>
      </c>
      <c r="F467" t="s">
        <v>1587</v>
      </c>
      <c r="G467" t="s">
        <v>654</v>
      </c>
      <c r="H467" t="s">
        <v>1586</v>
      </c>
    </row>
    <row r="468" spans="5:8" x14ac:dyDescent="0.25">
      <c r="E468" t="s">
        <v>1588</v>
      </c>
      <c r="F468" t="s">
        <v>1589</v>
      </c>
      <c r="G468" t="s">
        <v>654</v>
      </c>
      <c r="H468" t="s">
        <v>1588</v>
      </c>
    </row>
    <row r="469" spans="5:8" x14ac:dyDescent="0.25">
      <c r="E469" t="s">
        <v>1590</v>
      </c>
      <c r="F469" t="s">
        <v>1591</v>
      </c>
      <c r="G469" t="s">
        <v>654</v>
      </c>
      <c r="H469" t="s">
        <v>1590</v>
      </c>
    </row>
    <row r="470" spans="5:8" x14ac:dyDescent="0.25">
      <c r="E470" t="s">
        <v>1592</v>
      </c>
      <c r="F470" t="s">
        <v>1593</v>
      </c>
      <c r="G470" t="s">
        <v>654</v>
      </c>
      <c r="H470" t="s">
        <v>1592</v>
      </c>
    </row>
    <row r="471" spans="5:8" x14ac:dyDescent="0.25">
      <c r="E471" t="s">
        <v>1594</v>
      </c>
      <c r="F471" t="s">
        <v>1595</v>
      </c>
      <c r="G471" t="s">
        <v>658</v>
      </c>
      <c r="H471" t="s">
        <v>1594</v>
      </c>
    </row>
    <row r="472" spans="5:8" x14ac:dyDescent="0.25">
      <c r="E472" t="s">
        <v>1596</v>
      </c>
      <c r="F472" t="s">
        <v>1597</v>
      </c>
      <c r="G472" t="s">
        <v>658</v>
      </c>
      <c r="H472" t="s">
        <v>1596</v>
      </c>
    </row>
    <row r="473" spans="5:8" x14ac:dyDescent="0.25">
      <c r="E473" t="s">
        <v>1598</v>
      </c>
      <c r="F473" t="s">
        <v>1599</v>
      </c>
      <c r="G473" t="s">
        <v>658</v>
      </c>
      <c r="H473" t="s">
        <v>1598</v>
      </c>
    </row>
    <row r="474" spans="5:8" x14ac:dyDescent="0.25">
      <c r="E474" t="s">
        <v>1600</v>
      </c>
      <c r="F474" t="s">
        <v>1601</v>
      </c>
      <c r="G474" t="s">
        <v>658</v>
      </c>
      <c r="H474" t="s">
        <v>1600</v>
      </c>
    </row>
    <row r="475" spans="5:8" x14ac:dyDescent="0.25">
      <c r="E475" t="s">
        <v>1602</v>
      </c>
      <c r="F475" t="s">
        <v>1603</v>
      </c>
      <c r="G475" t="s">
        <v>658</v>
      </c>
      <c r="H475" t="s">
        <v>1602</v>
      </c>
    </row>
    <row r="476" spans="5:8" x14ac:dyDescent="0.25">
      <c r="E476" t="s">
        <v>1604</v>
      </c>
      <c r="F476" t="s">
        <v>1605</v>
      </c>
      <c r="G476" t="s">
        <v>658</v>
      </c>
      <c r="H476" t="s">
        <v>1604</v>
      </c>
    </row>
    <row r="477" spans="5:8" x14ac:dyDescent="0.25">
      <c r="E477" t="s">
        <v>1606</v>
      </c>
      <c r="F477" t="s">
        <v>1607</v>
      </c>
      <c r="G477" t="s">
        <v>658</v>
      </c>
      <c r="H477" t="s">
        <v>1606</v>
      </c>
    </row>
    <row r="478" spans="5:8" x14ac:dyDescent="0.25">
      <c r="E478" t="s">
        <v>1608</v>
      </c>
      <c r="F478" t="s">
        <v>1609</v>
      </c>
      <c r="G478" t="s">
        <v>658</v>
      </c>
      <c r="H478" t="s">
        <v>1608</v>
      </c>
    </row>
    <row r="479" spans="5:8" x14ac:dyDescent="0.25">
      <c r="E479" t="s">
        <v>1610</v>
      </c>
      <c r="F479" t="s">
        <v>1611</v>
      </c>
      <c r="G479" t="s">
        <v>658</v>
      </c>
      <c r="H479" t="s">
        <v>1610</v>
      </c>
    </row>
    <row r="480" spans="5:8" x14ac:dyDescent="0.25">
      <c r="E480" t="s">
        <v>1612</v>
      </c>
      <c r="F480" t="s">
        <v>1613</v>
      </c>
      <c r="G480" t="s">
        <v>658</v>
      </c>
      <c r="H480" t="s">
        <v>1612</v>
      </c>
    </row>
    <row r="481" spans="5:8" x14ac:dyDescent="0.25">
      <c r="E481" t="s">
        <v>1614</v>
      </c>
      <c r="F481" t="s">
        <v>1615</v>
      </c>
      <c r="G481" t="s">
        <v>658</v>
      </c>
      <c r="H481" t="s">
        <v>1614</v>
      </c>
    </row>
    <row r="482" spans="5:8" x14ac:dyDescent="0.25">
      <c r="E482" t="s">
        <v>1616</v>
      </c>
      <c r="F482" t="s">
        <v>1617</v>
      </c>
      <c r="G482" t="s">
        <v>658</v>
      </c>
      <c r="H482" t="s">
        <v>1616</v>
      </c>
    </row>
    <row r="483" spans="5:8" x14ac:dyDescent="0.25">
      <c r="E483" t="s">
        <v>1618</v>
      </c>
      <c r="F483" t="s">
        <v>1619</v>
      </c>
      <c r="G483" t="s">
        <v>658</v>
      </c>
      <c r="H483" t="s">
        <v>1618</v>
      </c>
    </row>
    <row r="484" spans="5:8" x14ac:dyDescent="0.25">
      <c r="E484" t="s">
        <v>1620</v>
      </c>
      <c r="F484" t="s">
        <v>1621</v>
      </c>
      <c r="G484" t="s">
        <v>658</v>
      </c>
      <c r="H484" t="s">
        <v>1620</v>
      </c>
    </row>
    <row r="485" spans="5:8" x14ac:dyDescent="0.25">
      <c r="E485" t="s">
        <v>1622</v>
      </c>
      <c r="F485" t="s">
        <v>1623</v>
      </c>
      <c r="G485" t="s">
        <v>658</v>
      </c>
      <c r="H485" t="s">
        <v>1622</v>
      </c>
    </row>
    <row r="486" spans="5:8" x14ac:dyDescent="0.25">
      <c r="E486" t="s">
        <v>1624</v>
      </c>
      <c r="F486" t="s">
        <v>1625</v>
      </c>
      <c r="G486" t="s">
        <v>658</v>
      </c>
      <c r="H486" t="s">
        <v>1624</v>
      </c>
    </row>
    <row r="487" spans="5:8" x14ac:dyDescent="0.25">
      <c r="E487" t="s">
        <v>1626</v>
      </c>
      <c r="F487" t="s">
        <v>1627</v>
      </c>
      <c r="G487" t="s">
        <v>658</v>
      </c>
      <c r="H487" t="s">
        <v>1626</v>
      </c>
    </row>
    <row r="488" spans="5:8" x14ac:dyDescent="0.25">
      <c r="E488" t="s">
        <v>1628</v>
      </c>
      <c r="F488" t="s">
        <v>1629</v>
      </c>
      <c r="G488" t="s">
        <v>658</v>
      </c>
      <c r="H488" t="s">
        <v>1628</v>
      </c>
    </row>
    <row r="489" spans="5:8" x14ac:dyDescent="0.25">
      <c r="E489" t="s">
        <v>1630</v>
      </c>
      <c r="F489" t="s">
        <v>1631</v>
      </c>
      <c r="G489" t="s">
        <v>658</v>
      </c>
      <c r="H489" t="s">
        <v>1630</v>
      </c>
    </row>
    <row r="490" spans="5:8" x14ac:dyDescent="0.25">
      <c r="E490" t="s">
        <v>1632</v>
      </c>
      <c r="F490" t="s">
        <v>1633</v>
      </c>
      <c r="G490" t="s">
        <v>658</v>
      </c>
      <c r="H490" t="s">
        <v>1632</v>
      </c>
    </row>
    <row r="491" spans="5:8" x14ac:dyDescent="0.25">
      <c r="E491" t="s">
        <v>1634</v>
      </c>
      <c r="F491" t="s">
        <v>1635</v>
      </c>
      <c r="G491" t="s">
        <v>658</v>
      </c>
      <c r="H491" t="s">
        <v>1634</v>
      </c>
    </row>
    <row r="492" spans="5:8" x14ac:dyDescent="0.25">
      <c r="E492" t="s">
        <v>1636</v>
      </c>
      <c r="F492" t="s">
        <v>1637</v>
      </c>
      <c r="G492" t="s">
        <v>658</v>
      </c>
      <c r="H492" t="s">
        <v>1636</v>
      </c>
    </row>
    <row r="493" spans="5:8" x14ac:dyDescent="0.25">
      <c r="E493" t="s">
        <v>1638</v>
      </c>
      <c r="F493" t="s">
        <v>1639</v>
      </c>
      <c r="G493" t="s">
        <v>658</v>
      </c>
      <c r="H493" t="s">
        <v>1638</v>
      </c>
    </row>
    <row r="494" spans="5:8" x14ac:dyDescent="0.25">
      <c r="E494" t="s">
        <v>1640</v>
      </c>
      <c r="F494" t="s">
        <v>1641</v>
      </c>
      <c r="G494" t="s">
        <v>658</v>
      </c>
      <c r="H494" t="s">
        <v>1640</v>
      </c>
    </row>
    <row r="495" spans="5:8" x14ac:dyDescent="0.25">
      <c r="E495" t="s">
        <v>1642</v>
      </c>
      <c r="F495" t="s">
        <v>1643</v>
      </c>
      <c r="G495" t="s">
        <v>658</v>
      </c>
      <c r="H495" t="s">
        <v>1642</v>
      </c>
    </row>
    <row r="496" spans="5:8" x14ac:dyDescent="0.25">
      <c r="E496" t="s">
        <v>1644</v>
      </c>
      <c r="F496" t="s">
        <v>1645</v>
      </c>
      <c r="G496" t="s">
        <v>658</v>
      </c>
      <c r="H496" t="s">
        <v>1644</v>
      </c>
    </row>
    <row r="497" spans="5:8" x14ac:dyDescent="0.25">
      <c r="E497" t="s">
        <v>1646</v>
      </c>
      <c r="F497" t="s">
        <v>1647</v>
      </c>
      <c r="G497" t="s">
        <v>658</v>
      </c>
      <c r="H497" t="s">
        <v>1646</v>
      </c>
    </row>
    <row r="498" spans="5:8" x14ac:dyDescent="0.25">
      <c r="E498" t="s">
        <v>1648</v>
      </c>
      <c r="F498" t="s">
        <v>1649</v>
      </c>
      <c r="G498" t="s">
        <v>658</v>
      </c>
      <c r="H498" t="s">
        <v>1648</v>
      </c>
    </row>
    <row r="499" spans="5:8" x14ac:dyDescent="0.25">
      <c r="E499" t="s">
        <v>1650</v>
      </c>
      <c r="F499" t="s">
        <v>1651</v>
      </c>
      <c r="G499" t="s">
        <v>658</v>
      </c>
      <c r="H499" t="s">
        <v>1650</v>
      </c>
    </row>
    <row r="500" spans="5:8" x14ac:dyDescent="0.25">
      <c r="E500" t="s">
        <v>1652</v>
      </c>
      <c r="F500" t="s">
        <v>1653</v>
      </c>
      <c r="G500" t="s">
        <v>658</v>
      </c>
      <c r="H500" t="s">
        <v>1652</v>
      </c>
    </row>
    <row r="501" spans="5:8" x14ac:dyDescent="0.25">
      <c r="E501" t="s">
        <v>1654</v>
      </c>
      <c r="F501" t="s">
        <v>1655</v>
      </c>
      <c r="G501" t="s">
        <v>658</v>
      </c>
      <c r="H501" t="s">
        <v>1654</v>
      </c>
    </row>
    <row r="502" spans="5:8" x14ac:dyDescent="0.25">
      <c r="E502" t="s">
        <v>1656</v>
      </c>
      <c r="F502" t="s">
        <v>1657</v>
      </c>
      <c r="G502" t="s">
        <v>658</v>
      </c>
      <c r="H502" t="s">
        <v>1656</v>
      </c>
    </row>
    <row r="503" spans="5:8" x14ac:dyDescent="0.25">
      <c r="E503" t="s">
        <v>1658</v>
      </c>
      <c r="F503" t="s">
        <v>1659</v>
      </c>
      <c r="G503" t="s">
        <v>658</v>
      </c>
      <c r="H503" t="s">
        <v>1658</v>
      </c>
    </row>
    <row r="504" spans="5:8" x14ac:dyDescent="0.25">
      <c r="E504" t="s">
        <v>1660</v>
      </c>
      <c r="F504" t="s">
        <v>1661</v>
      </c>
      <c r="G504" t="s">
        <v>658</v>
      </c>
      <c r="H504" t="s">
        <v>1660</v>
      </c>
    </row>
    <row r="505" spans="5:8" x14ac:dyDescent="0.25">
      <c r="E505" t="s">
        <v>1662</v>
      </c>
      <c r="F505" t="s">
        <v>1663</v>
      </c>
      <c r="G505" t="s">
        <v>658</v>
      </c>
      <c r="H505" t="s">
        <v>1662</v>
      </c>
    </row>
    <row r="506" spans="5:8" x14ac:dyDescent="0.25">
      <c r="E506" t="s">
        <v>1664</v>
      </c>
      <c r="F506" t="s">
        <v>1665</v>
      </c>
      <c r="G506" t="s">
        <v>658</v>
      </c>
      <c r="H506" t="s">
        <v>1664</v>
      </c>
    </row>
    <row r="507" spans="5:8" x14ac:dyDescent="0.25">
      <c r="E507" t="s">
        <v>1666</v>
      </c>
      <c r="F507" t="s">
        <v>1667</v>
      </c>
      <c r="G507" t="s">
        <v>658</v>
      </c>
      <c r="H507" t="s">
        <v>1666</v>
      </c>
    </row>
    <row r="508" spans="5:8" x14ac:dyDescent="0.25">
      <c r="E508" t="s">
        <v>1668</v>
      </c>
      <c r="F508" t="s">
        <v>1669</v>
      </c>
      <c r="G508" t="s">
        <v>662</v>
      </c>
      <c r="H508" t="s">
        <v>1668</v>
      </c>
    </row>
    <row r="509" spans="5:8" x14ac:dyDescent="0.25">
      <c r="E509" t="s">
        <v>1670</v>
      </c>
      <c r="F509" t="s">
        <v>1671</v>
      </c>
      <c r="G509" t="s">
        <v>662</v>
      </c>
      <c r="H509" t="s">
        <v>1670</v>
      </c>
    </row>
    <row r="510" spans="5:8" x14ac:dyDescent="0.25">
      <c r="E510" t="s">
        <v>1672</v>
      </c>
      <c r="F510" t="s">
        <v>1673</v>
      </c>
      <c r="G510" t="s">
        <v>662</v>
      </c>
      <c r="H510" t="s">
        <v>1672</v>
      </c>
    </row>
    <row r="511" spans="5:8" x14ac:dyDescent="0.25">
      <c r="E511" t="s">
        <v>1674</v>
      </c>
      <c r="F511" t="s">
        <v>1675</v>
      </c>
      <c r="G511" t="s">
        <v>662</v>
      </c>
      <c r="H511" t="s">
        <v>1674</v>
      </c>
    </row>
    <row r="512" spans="5:8" x14ac:dyDescent="0.25">
      <c r="E512" t="s">
        <v>1676</v>
      </c>
      <c r="F512" t="s">
        <v>1677</v>
      </c>
      <c r="G512" t="s">
        <v>662</v>
      </c>
      <c r="H512" t="s">
        <v>1676</v>
      </c>
    </row>
    <row r="513" spans="5:8" x14ac:dyDescent="0.25">
      <c r="E513" t="s">
        <v>1678</v>
      </c>
      <c r="F513" t="s">
        <v>1679</v>
      </c>
      <c r="G513" t="s">
        <v>662</v>
      </c>
      <c r="H513" t="s">
        <v>1678</v>
      </c>
    </row>
    <row r="514" spans="5:8" x14ac:dyDescent="0.25">
      <c r="E514" t="s">
        <v>1680</v>
      </c>
      <c r="F514" t="s">
        <v>1681</v>
      </c>
      <c r="G514" t="s">
        <v>662</v>
      </c>
      <c r="H514" t="s">
        <v>1680</v>
      </c>
    </row>
    <row r="515" spans="5:8" x14ac:dyDescent="0.25">
      <c r="E515" t="s">
        <v>1682</v>
      </c>
      <c r="F515" t="s">
        <v>1683</v>
      </c>
      <c r="G515" t="s">
        <v>662</v>
      </c>
      <c r="H515" t="s">
        <v>1682</v>
      </c>
    </row>
    <row r="516" spans="5:8" x14ac:dyDescent="0.25">
      <c r="E516" t="s">
        <v>1684</v>
      </c>
      <c r="F516" t="s">
        <v>1685</v>
      </c>
      <c r="G516" t="s">
        <v>662</v>
      </c>
      <c r="H516" t="s">
        <v>1684</v>
      </c>
    </row>
    <row r="517" spans="5:8" x14ac:dyDescent="0.25">
      <c r="E517" t="s">
        <v>1686</v>
      </c>
      <c r="F517" t="s">
        <v>1687</v>
      </c>
      <c r="G517" t="s">
        <v>662</v>
      </c>
      <c r="H517" t="s">
        <v>1686</v>
      </c>
    </row>
    <row r="518" spans="5:8" x14ac:dyDescent="0.25">
      <c r="E518" t="s">
        <v>1688</v>
      </c>
      <c r="F518" t="s">
        <v>1689</v>
      </c>
      <c r="G518" t="s">
        <v>662</v>
      </c>
      <c r="H518" t="s">
        <v>1688</v>
      </c>
    </row>
    <row r="519" spans="5:8" x14ac:dyDescent="0.25">
      <c r="E519" t="s">
        <v>1690</v>
      </c>
      <c r="F519" t="s">
        <v>1691</v>
      </c>
      <c r="G519" t="s">
        <v>662</v>
      </c>
      <c r="H519" t="s">
        <v>1690</v>
      </c>
    </row>
    <row r="520" spans="5:8" x14ac:dyDescent="0.25">
      <c r="E520" t="s">
        <v>1692</v>
      </c>
      <c r="F520" t="s">
        <v>1693</v>
      </c>
      <c r="G520" t="s">
        <v>662</v>
      </c>
      <c r="H520" t="s">
        <v>1692</v>
      </c>
    </row>
    <row r="521" spans="5:8" x14ac:dyDescent="0.25">
      <c r="E521" t="s">
        <v>1694</v>
      </c>
      <c r="F521" t="s">
        <v>1695</v>
      </c>
      <c r="G521" t="s">
        <v>662</v>
      </c>
      <c r="H521" t="s">
        <v>1694</v>
      </c>
    </row>
    <row r="522" spans="5:8" x14ac:dyDescent="0.25">
      <c r="E522" t="s">
        <v>1696</v>
      </c>
      <c r="F522" t="s">
        <v>1697</v>
      </c>
      <c r="G522" t="s">
        <v>662</v>
      </c>
      <c r="H522" t="s">
        <v>1696</v>
      </c>
    </row>
    <row r="523" spans="5:8" x14ac:dyDescent="0.25">
      <c r="E523" t="s">
        <v>1698</v>
      </c>
      <c r="F523" t="s">
        <v>1699</v>
      </c>
      <c r="G523" t="s">
        <v>662</v>
      </c>
      <c r="H523" t="s">
        <v>1698</v>
      </c>
    </row>
    <row r="524" spans="5:8" x14ac:dyDescent="0.25">
      <c r="E524" t="s">
        <v>1700</v>
      </c>
      <c r="F524" t="s">
        <v>1701</v>
      </c>
      <c r="G524" t="s">
        <v>662</v>
      </c>
      <c r="H524" t="s">
        <v>1700</v>
      </c>
    </row>
    <row r="525" spans="5:8" x14ac:dyDescent="0.25">
      <c r="E525" t="s">
        <v>1702</v>
      </c>
      <c r="F525" t="s">
        <v>1703</v>
      </c>
      <c r="G525" t="s">
        <v>662</v>
      </c>
      <c r="H525" t="s">
        <v>1702</v>
      </c>
    </row>
    <row r="526" spans="5:8" x14ac:dyDescent="0.25">
      <c r="E526" t="s">
        <v>1704</v>
      </c>
      <c r="F526" t="s">
        <v>1705</v>
      </c>
      <c r="G526" t="s">
        <v>662</v>
      </c>
      <c r="H526" t="s">
        <v>1704</v>
      </c>
    </row>
    <row r="527" spans="5:8" x14ac:dyDescent="0.25">
      <c r="E527" t="s">
        <v>1706</v>
      </c>
      <c r="F527" t="s">
        <v>1707</v>
      </c>
      <c r="G527" t="s">
        <v>662</v>
      </c>
      <c r="H527" t="s">
        <v>1706</v>
      </c>
    </row>
    <row r="528" spans="5:8" x14ac:dyDescent="0.25">
      <c r="E528" t="s">
        <v>1708</v>
      </c>
      <c r="F528" t="s">
        <v>1709</v>
      </c>
      <c r="G528" t="s">
        <v>662</v>
      </c>
      <c r="H528" t="s">
        <v>1708</v>
      </c>
    </row>
    <row r="529" spans="5:8" x14ac:dyDescent="0.25">
      <c r="E529" t="s">
        <v>1710</v>
      </c>
      <c r="F529" t="s">
        <v>1711</v>
      </c>
      <c r="G529" t="s">
        <v>662</v>
      </c>
      <c r="H529" t="s">
        <v>1710</v>
      </c>
    </row>
    <row r="530" spans="5:8" x14ac:dyDescent="0.25">
      <c r="E530" t="s">
        <v>1712</v>
      </c>
      <c r="F530" t="s">
        <v>1713</v>
      </c>
      <c r="G530" t="s">
        <v>662</v>
      </c>
      <c r="H530" t="s">
        <v>1712</v>
      </c>
    </row>
    <row r="531" spans="5:8" x14ac:dyDescent="0.25">
      <c r="E531" t="s">
        <v>1714</v>
      </c>
      <c r="F531" t="s">
        <v>1715</v>
      </c>
      <c r="G531" t="s">
        <v>662</v>
      </c>
      <c r="H531" t="s">
        <v>1714</v>
      </c>
    </row>
    <row r="532" spans="5:8" x14ac:dyDescent="0.25">
      <c r="E532" t="s">
        <v>1716</v>
      </c>
      <c r="F532" t="s">
        <v>1717</v>
      </c>
      <c r="G532" t="s">
        <v>662</v>
      </c>
      <c r="H532" t="s">
        <v>1716</v>
      </c>
    </row>
    <row r="533" spans="5:8" x14ac:dyDescent="0.25">
      <c r="E533" t="s">
        <v>1718</v>
      </c>
      <c r="F533" t="s">
        <v>1719</v>
      </c>
      <c r="G533" t="s">
        <v>662</v>
      </c>
      <c r="H533" t="s">
        <v>1718</v>
      </c>
    </row>
    <row r="534" spans="5:8" x14ac:dyDescent="0.25">
      <c r="E534" t="s">
        <v>1720</v>
      </c>
      <c r="F534" t="s">
        <v>1721</v>
      </c>
      <c r="G534" t="s">
        <v>662</v>
      </c>
      <c r="H534" t="s">
        <v>1720</v>
      </c>
    </row>
    <row r="535" spans="5:8" x14ac:dyDescent="0.25">
      <c r="E535" t="s">
        <v>1722</v>
      </c>
      <c r="F535" t="s">
        <v>1723</v>
      </c>
      <c r="G535" t="s">
        <v>662</v>
      </c>
      <c r="H535" t="s">
        <v>1722</v>
      </c>
    </row>
    <row r="536" spans="5:8" x14ac:dyDescent="0.25">
      <c r="E536" t="s">
        <v>1724</v>
      </c>
      <c r="F536" t="s">
        <v>1725</v>
      </c>
      <c r="G536" t="s">
        <v>662</v>
      </c>
      <c r="H536" t="s">
        <v>1724</v>
      </c>
    </row>
    <row r="537" spans="5:8" x14ac:dyDescent="0.25">
      <c r="E537" t="s">
        <v>1726</v>
      </c>
      <c r="F537" t="s">
        <v>1727</v>
      </c>
      <c r="G537" t="s">
        <v>662</v>
      </c>
      <c r="H537" t="s">
        <v>1726</v>
      </c>
    </row>
    <row r="538" spans="5:8" x14ac:dyDescent="0.25">
      <c r="E538" t="s">
        <v>1728</v>
      </c>
      <c r="F538" t="s">
        <v>1729</v>
      </c>
      <c r="G538" t="s">
        <v>662</v>
      </c>
      <c r="H538" t="s">
        <v>1728</v>
      </c>
    </row>
    <row r="539" spans="5:8" x14ac:dyDescent="0.25">
      <c r="E539" t="s">
        <v>1730</v>
      </c>
      <c r="F539" t="s">
        <v>1731</v>
      </c>
      <c r="G539" t="s">
        <v>662</v>
      </c>
      <c r="H539" t="s">
        <v>1730</v>
      </c>
    </row>
    <row r="540" spans="5:8" x14ac:dyDescent="0.25">
      <c r="E540" t="s">
        <v>1732</v>
      </c>
      <c r="F540" t="s">
        <v>1733</v>
      </c>
      <c r="G540" t="s">
        <v>662</v>
      </c>
      <c r="H540" t="s">
        <v>1732</v>
      </c>
    </row>
    <row r="541" spans="5:8" x14ac:dyDescent="0.25">
      <c r="E541" t="s">
        <v>1734</v>
      </c>
      <c r="F541" t="s">
        <v>1735</v>
      </c>
      <c r="G541" t="s">
        <v>662</v>
      </c>
      <c r="H541" t="s">
        <v>1734</v>
      </c>
    </row>
    <row r="542" spans="5:8" x14ac:dyDescent="0.25">
      <c r="E542" t="s">
        <v>1736</v>
      </c>
      <c r="F542" t="s">
        <v>1737</v>
      </c>
      <c r="G542" t="s">
        <v>662</v>
      </c>
      <c r="H542" t="s">
        <v>1736</v>
      </c>
    </row>
    <row r="543" spans="5:8" x14ac:dyDescent="0.25">
      <c r="E543" t="s">
        <v>1738</v>
      </c>
      <c r="F543" t="s">
        <v>1739</v>
      </c>
      <c r="G543" t="s">
        <v>662</v>
      </c>
      <c r="H543" t="s">
        <v>1738</v>
      </c>
    </row>
    <row r="544" spans="5:8" x14ac:dyDescent="0.25">
      <c r="E544" t="s">
        <v>1740</v>
      </c>
      <c r="F544" t="s">
        <v>1741</v>
      </c>
      <c r="G544" t="s">
        <v>662</v>
      </c>
      <c r="H544" t="s">
        <v>1740</v>
      </c>
    </row>
    <row r="545" spans="5:8" x14ac:dyDescent="0.25">
      <c r="E545" t="s">
        <v>1742</v>
      </c>
      <c r="F545" t="s">
        <v>1743</v>
      </c>
      <c r="G545" t="s">
        <v>662</v>
      </c>
      <c r="H545" t="s">
        <v>1742</v>
      </c>
    </row>
    <row r="546" spans="5:8" x14ac:dyDescent="0.25">
      <c r="E546" t="s">
        <v>1744</v>
      </c>
      <c r="F546" t="s">
        <v>1745</v>
      </c>
      <c r="G546" t="s">
        <v>662</v>
      </c>
      <c r="H546" t="s">
        <v>1744</v>
      </c>
    </row>
    <row r="547" spans="5:8" x14ac:dyDescent="0.25">
      <c r="E547" t="s">
        <v>1746</v>
      </c>
      <c r="F547" t="s">
        <v>1747</v>
      </c>
      <c r="G547" t="s">
        <v>662</v>
      </c>
      <c r="H547" t="s">
        <v>1746</v>
      </c>
    </row>
    <row r="548" spans="5:8" x14ac:dyDescent="0.25">
      <c r="E548" t="s">
        <v>1748</v>
      </c>
      <c r="F548" t="s">
        <v>1749</v>
      </c>
      <c r="G548" t="s">
        <v>662</v>
      </c>
      <c r="H548" t="s">
        <v>1748</v>
      </c>
    </row>
    <row r="549" spans="5:8" x14ac:dyDescent="0.25">
      <c r="E549" t="s">
        <v>1750</v>
      </c>
      <c r="F549" t="s">
        <v>1751</v>
      </c>
      <c r="G549" t="s">
        <v>662</v>
      </c>
      <c r="H549" t="s">
        <v>1750</v>
      </c>
    </row>
    <row r="550" spans="5:8" x14ac:dyDescent="0.25">
      <c r="E550" t="s">
        <v>1752</v>
      </c>
      <c r="F550" t="s">
        <v>1753</v>
      </c>
      <c r="G550" t="s">
        <v>662</v>
      </c>
      <c r="H550" t="s">
        <v>1752</v>
      </c>
    </row>
    <row r="551" spans="5:8" x14ac:dyDescent="0.25">
      <c r="E551" t="s">
        <v>1754</v>
      </c>
      <c r="F551" t="s">
        <v>1755</v>
      </c>
      <c r="G551" t="s">
        <v>662</v>
      </c>
      <c r="H551" t="s">
        <v>1754</v>
      </c>
    </row>
    <row r="552" spans="5:8" x14ac:dyDescent="0.25">
      <c r="E552" t="s">
        <v>1756</v>
      </c>
      <c r="F552" t="s">
        <v>1757</v>
      </c>
      <c r="G552" t="s">
        <v>662</v>
      </c>
      <c r="H552" t="s">
        <v>1756</v>
      </c>
    </row>
    <row r="553" spans="5:8" x14ac:dyDescent="0.25">
      <c r="E553" t="s">
        <v>1758</v>
      </c>
      <c r="F553" t="s">
        <v>1759</v>
      </c>
      <c r="G553" t="s">
        <v>662</v>
      </c>
      <c r="H553" t="s">
        <v>1758</v>
      </c>
    </row>
    <row r="554" spans="5:8" x14ac:dyDescent="0.25">
      <c r="E554" t="s">
        <v>1760</v>
      </c>
      <c r="F554" t="s">
        <v>1761</v>
      </c>
      <c r="G554" t="s">
        <v>662</v>
      </c>
      <c r="H554" t="s">
        <v>1760</v>
      </c>
    </row>
    <row r="555" spans="5:8" x14ac:dyDescent="0.25">
      <c r="E555" t="s">
        <v>1762</v>
      </c>
      <c r="F555" t="s">
        <v>1763</v>
      </c>
      <c r="G555" t="s">
        <v>662</v>
      </c>
      <c r="H555" t="s">
        <v>1762</v>
      </c>
    </row>
    <row r="556" spans="5:8" x14ac:dyDescent="0.25">
      <c r="E556" t="s">
        <v>1764</v>
      </c>
      <c r="F556" t="s">
        <v>1765</v>
      </c>
      <c r="G556" t="s">
        <v>662</v>
      </c>
      <c r="H556" t="s">
        <v>1764</v>
      </c>
    </row>
    <row r="557" spans="5:8" x14ac:dyDescent="0.25">
      <c r="E557" t="s">
        <v>1766</v>
      </c>
      <c r="F557" t="s">
        <v>1767</v>
      </c>
      <c r="G557" t="s">
        <v>662</v>
      </c>
      <c r="H557" t="s">
        <v>1766</v>
      </c>
    </row>
    <row r="558" spans="5:8" x14ac:dyDescent="0.25">
      <c r="E558" t="s">
        <v>1768</v>
      </c>
      <c r="F558" t="s">
        <v>1769</v>
      </c>
      <c r="G558" t="s">
        <v>662</v>
      </c>
      <c r="H558" t="s">
        <v>1768</v>
      </c>
    </row>
    <row r="559" spans="5:8" x14ac:dyDescent="0.25">
      <c r="E559" t="s">
        <v>1770</v>
      </c>
      <c r="F559" t="s">
        <v>1771</v>
      </c>
      <c r="G559" t="s">
        <v>662</v>
      </c>
      <c r="H559" t="s">
        <v>1770</v>
      </c>
    </row>
    <row r="560" spans="5:8" x14ac:dyDescent="0.25">
      <c r="E560" t="s">
        <v>1772</v>
      </c>
      <c r="F560" t="s">
        <v>1773</v>
      </c>
      <c r="G560" t="s">
        <v>662</v>
      </c>
      <c r="H560" t="s">
        <v>1772</v>
      </c>
    </row>
    <row r="561" spans="5:8" x14ac:dyDescent="0.25">
      <c r="E561" t="s">
        <v>1774</v>
      </c>
      <c r="F561" t="s">
        <v>1775</v>
      </c>
      <c r="G561" t="s">
        <v>662</v>
      </c>
      <c r="H561" t="s">
        <v>1774</v>
      </c>
    </row>
    <row r="562" spans="5:8" x14ac:dyDescent="0.25">
      <c r="E562" t="s">
        <v>1776</v>
      </c>
      <c r="F562" t="s">
        <v>1777</v>
      </c>
      <c r="G562" t="s">
        <v>662</v>
      </c>
      <c r="H562" t="s">
        <v>1776</v>
      </c>
    </row>
    <row r="563" spans="5:8" x14ac:dyDescent="0.25">
      <c r="E563" t="s">
        <v>1778</v>
      </c>
      <c r="F563" t="s">
        <v>1779</v>
      </c>
      <c r="G563" t="s">
        <v>662</v>
      </c>
      <c r="H563" t="s">
        <v>1778</v>
      </c>
    </row>
    <row r="564" spans="5:8" x14ac:dyDescent="0.25">
      <c r="E564" t="s">
        <v>1780</v>
      </c>
      <c r="F564" t="s">
        <v>1781</v>
      </c>
      <c r="G564" t="s">
        <v>662</v>
      </c>
      <c r="H564" t="s">
        <v>1780</v>
      </c>
    </row>
    <row r="565" spans="5:8" x14ac:dyDescent="0.25">
      <c r="E565" t="s">
        <v>1782</v>
      </c>
      <c r="F565" t="s">
        <v>1783</v>
      </c>
      <c r="G565" t="s">
        <v>662</v>
      </c>
      <c r="H565" t="s">
        <v>1782</v>
      </c>
    </row>
    <row r="566" spans="5:8" x14ac:dyDescent="0.25">
      <c r="E566" t="s">
        <v>1784</v>
      </c>
      <c r="F566" t="s">
        <v>1785</v>
      </c>
      <c r="G566" t="s">
        <v>662</v>
      </c>
      <c r="H566" t="s">
        <v>1784</v>
      </c>
    </row>
    <row r="567" spans="5:8" x14ac:dyDescent="0.25">
      <c r="E567" t="s">
        <v>1786</v>
      </c>
      <c r="F567" t="s">
        <v>1787</v>
      </c>
      <c r="G567" t="s">
        <v>662</v>
      </c>
      <c r="H567" t="s">
        <v>1786</v>
      </c>
    </row>
    <row r="568" spans="5:8" x14ac:dyDescent="0.25">
      <c r="E568" t="s">
        <v>1788</v>
      </c>
      <c r="F568" t="s">
        <v>1789</v>
      </c>
      <c r="G568" t="s">
        <v>662</v>
      </c>
      <c r="H568" t="s">
        <v>1788</v>
      </c>
    </row>
    <row r="569" spans="5:8" x14ac:dyDescent="0.25">
      <c r="E569" t="s">
        <v>1790</v>
      </c>
      <c r="F569" t="s">
        <v>1791</v>
      </c>
      <c r="G569" t="s">
        <v>662</v>
      </c>
      <c r="H569" t="s">
        <v>1790</v>
      </c>
    </row>
    <row r="570" spans="5:8" x14ac:dyDescent="0.25">
      <c r="E570" t="s">
        <v>1792</v>
      </c>
      <c r="F570" t="s">
        <v>1793</v>
      </c>
      <c r="G570" t="s">
        <v>662</v>
      </c>
      <c r="H570" t="s">
        <v>1792</v>
      </c>
    </row>
    <row r="571" spans="5:8" x14ac:dyDescent="0.25">
      <c r="E571" t="s">
        <v>1794</v>
      </c>
      <c r="F571" t="s">
        <v>1795</v>
      </c>
      <c r="G571" t="s">
        <v>662</v>
      </c>
      <c r="H571" t="s">
        <v>1794</v>
      </c>
    </row>
    <row r="572" spans="5:8" x14ac:dyDescent="0.25">
      <c r="E572" t="s">
        <v>1796</v>
      </c>
      <c r="F572" t="s">
        <v>1797</v>
      </c>
      <c r="G572" t="s">
        <v>662</v>
      </c>
      <c r="H572" t="s">
        <v>1796</v>
      </c>
    </row>
    <row r="573" spans="5:8" x14ac:dyDescent="0.25">
      <c r="E573" t="s">
        <v>1798</v>
      </c>
      <c r="F573" t="s">
        <v>1799</v>
      </c>
      <c r="G573" t="s">
        <v>662</v>
      </c>
      <c r="H573" t="s">
        <v>1798</v>
      </c>
    </row>
    <row r="574" spans="5:8" x14ac:dyDescent="0.25">
      <c r="E574" t="s">
        <v>1800</v>
      </c>
      <c r="F574" t="s">
        <v>1801</v>
      </c>
      <c r="G574" t="s">
        <v>662</v>
      </c>
      <c r="H574" t="s">
        <v>1800</v>
      </c>
    </row>
    <row r="575" spans="5:8" x14ac:dyDescent="0.25">
      <c r="E575" t="s">
        <v>1802</v>
      </c>
      <c r="F575" t="s">
        <v>1803</v>
      </c>
      <c r="G575" t="s">
        <v>662</v>
      </c>
      <c r="H575" t="s">
        <v>1802</v>
      </c>
    </row>
    <row r="576" spans="5:8" x14ac:dyDescent="0.25">
      <c r="E576" t="s">
        <v>1804</v>
      </c>
      <c r="F576" t="s">
        <v>1805</v>
      </c>
      <c r="G576" t="s">
        <v>662</v>
      </c>
      <c r="H576" t="s">
        <v>1804</v>
      </c>
    </row>
    <row r="577" spans="5:8" x14ac:dyDescent="0.25">
      <c r="E577" t="s">
        <v>1806</v>
      </c>
      <c r="F577" t="s">
        <v>1807</v>
      </c>
      <c r="G577" t="s">
        <v>662</v>
      </c>
      <c r="H577" t="s">
        <v>1806</v>
      </c>
    </row>
    <row r="578" spans="5:8" x14ac:dyDescent="0.25">
      <c r="E578" t="s">
        <v>1808</v>
      </c>
      <c r="F578" t="s">
        <v>1809</v>
      </c>
      <c r="G578" t="s">
        <v>662</v>
      </c>
      <c r="H578" t="s">
        <v>1808</v>
      </c>
    </row>
    <row r="579" spans="5:8" x14ac:dyDescent="0.25">
      <c r="E579" t="s">
        <v>1810</v>
      </c>
      <c r="F579" t="s">
        <v>1811</v>
      </c>
      <c r="G579" t="s">
        <v>662</v>
      </c>
      <c r="H579" t="s">
        <v>1810</v>
      </c>
    </row>
    <row r="580" spans="5:8" x14ac:dyDescent="0.25">
      <c r="E580" t="s">
        <v>1812</v>
      </c>
      <c r="F580" t="s">
        <v>1813</v>
      </c>
      <c r="G580" t="s">
        <v>662</v>
      </c>
      <c r="H580" t="s">
        <v>1812</v>
      </c>
    </row>
    <row r="581" spans="5:8" x14ac:dyDescent="0.25">
      <c r="E581" t="s">
        <v>1814</v>
      </c>
      <c r="F581" t="s">
        <v>1815</v>
      </c>
      <c r="G581" t="s">
        <v>662</v>
      </c>
      <c r="H581" t="s">
        <v>1814</v>
      </c>
    </row>
    <row r="582" spans="5:8" x14ac:dyDescent="0.25">
      <c r="E582" t="s">
        <v>1816</v>
      </c>
      <c r="F582" t="s">
        <v>1817</v>
      </c>
      <c r="G582" t="s">
        <v>662</v>
      </c>
      <c r="H582" t="s">
        <v>1816</v>
      </c>
    </row>
    <row r="583" spans="5:8" x14ac:dyDescent="0.25">
      <c r="E583" t="s">
        <v>1818</v>
      </c>
      <c r="F583" t="s">
        <v>1819</v>
      </c>
      <c r="G583" t="s">
        <v>662</v>
      </c>
      <c r="H583" t="s">
        <v>1818</v>
      </c>
    </row>
    <row r="584" spans="5:8" x14ac:dyDescent="0.25">
      <c r="E584" t="s">
        <v>1820</v>
      </c>
      <c r="F584" t="s">
        <v>1821</v>
      </c>
      <c r="G584" t="s">
        <v>662</v>
      </c>
      <c r="H584" t="s">
        <v>1820</v>
      </c>
    </row>
    <row r="585" spans="5:8" x14ac:dyDescent="0.25">
      <c r="E585" t="s">
        <v>1822</v>
      </c>
      <c r="F585" t="s">
        <v>1823</v>
      </c>
      <c r="G585" t="s">
        <v>662</v>
      </c>
      <c r="H585" t="s">
        <v>1822</v>
      </c>
    </row>
    <row r="586" spans="5:8" x14ac:dyDescent="0.25">
      <c r="E586" t="s">
        <v>1824</v>
      </c>
      <c r="F586" t="s">
        <v>1825</v>
      </c>
      <c r="G586" t="s">
        <v>662</v>
      </c>
      <c r="H586" t="s">
        <v>1824</v>
      </c>
    </row>
    <row r="587" spans="5:8" x14ac:dyDescent="0.25">
      <c r="E587" t="s">
        <v>1826</v>
      </c>
      <c r="F587" t="s">
        <v>1827</v>
      </c>
      <c r="G587" t="s">
        <v>662</v>
      </c>
      <c r="H587" t="s">
        <v>1826</v>
      </c>
    </row>
    <row r="588" spans="5:8" x14ac:dyDescent="0.25">
      <c r="E588" t="s">
        <v>1828</v>
      </c>
      <c r="F588" t="s">
        <v>1829</v>
      </c>
      <c r="G588" t="s">
        <v>662</v>
      </c>
      <c r="H588" t="s">
        <v>1828</v>
      </c>
    </row>
    <row r="589" spans="5:8" x14ac:dyDescent="0.25">
      <c r="E589" t="s">
        <v>1830</v>
      </c>
      <c r="F589" t="s">
        <v>1831</v>
      </c>
      <c r="G589" t="s">
        <v>662</v>
      </c>
      <c r="H589" t="s">
        <v>1830</v>
      </c>
    </row>
    <row r="590" spans="5:8" x14ac:dyDescent="0.25">
      <c r="E590" t="s">
        <v>1832</v>
      </c>
      <c r="F590" t="s">
        <v>1833</v>
      </c>
      <c r="G590" t="s">
        <v>662</v>
      </c>
      <c r="H590" t="s">
        <v>1832</v>
      </c>
    </row>
    <row r="591" spans="5:8" x14ac:dyDescent="0.25">
      <c r="E591" t="s">
        <v>1834</v>
      </c>
      <c r="F591" t="s">
        <v>1835</v>
      </c>
      <c r="G591" t="s">
        <v>662</v>
      </c>
      <c r="H591" t="s">
        <v>1834</v>
      </c>
    </row>
    <row r="592" spans="5:8" x14ac:dyDescent="0.25">
      <c r="E592" t="s">
        <v>1836</v>
      </c>
      <c r="F592" t="s">
        <v>1837</v>
      </c>
      <c r="G592" t="s">
        <v>662</v>
      </c>
      <c r="H592" t="s">
        <v>1836</v>
      </c>
    </row>
    <row r="593" spans="5:8" x14ac:dyDescent="0.25">
      <c r="E593" t="s">
        <v>1838</v>
      </c>
      <c r="F593" t="s">
        <v>1839</v>
      </c>
      <c r="G593" t="s">
        <v>662</v>
      </c>
      <c r="H593" t="s">
        <v>1838</v>
      </c>
    </row>
    <row r="594" spans="5:8" x14ac:dyDescent="0.25">
      <c r="E594" t="s">
        <v>1840</v>
      </c>
      <c r="F594" t="s">
        <v>1841</v>
      </c>
      <c r="G594" t="s">
        <v>662</v>
      </c>
      <c r="H594" t="s">
        <v>1840</v>
      </c>
    </row>
    <row r="595" spans="5:8" x14ac:dyDescent="0.25">
      <c r="E595" t="s">
        <v>1842</v>
      </c>
      <c r="F595" t="s">
        <v>1843</v>
      </c>
      <c r="G595" t="s">
        <v>662</v>
      </c>
      <c r="H595" t="s">
        <v>1842</v>
      </c>
    </row>
    <row r="596" spans="5:8" x14ac:dyDescent="0.25">
      <c r="E596" t="s">
        <v>1844</v>
      </c>
      <c r="F596" t="s">
        <v>1845</v>
      </c>
      <c r="G596" t="s">
        <v>662</v>
      </c>
      <c r="H596" t="s">
        <v>1844</v>
      </c>
    </row>
    <row r="597" spans="5:8" x14ac:dyDescent="0.25">
      <c r="E597" t="s">
        <v>1846</v>
      </c>
      <c r="F597" t="s">
        <v>1847</v>
      </c>
      <c r="G597" t="s">
        <v>662</v>
      </c>
      <c r="H597" t="s">
        <v>1846</v>
      </c>
    </row>
    <row r="598" spans="5:8" x14ac:dyDescent="0.25">
      <c r="E598" t="s">
        <v>1848</v>
      </c>
      <c r="F598" t="s">
        <v>1849</v>
      </c>
      <c r="G598" t="s">
        <v>662</v>
      </c>
      <c r="H598" t="s">
        <v>1848</v>
      </c>
    </row>
    <row r="599" spans="5:8" x14ac:dyDescent="0.25">
      <c r="E599" t="s">
        <v>1850</v>
      </c>
      <c r="F599" t="s">
        <v>1851</v>
      </c>
      <c r="G599" t="s">
        <v>662</v>
      </c>
      <c r="H599" t="s">
        <v>1850</v>
      </c>
    </row>
    <row r="600" spans="5:8" x14ac:dyDescent="0.25">
      <c r="E600" t="s">
        <v>1852</v>
      </c>
      <c r="F600" t="s">
        <v>1853</v>
      </c>
      <c r="G600" t="s">
        <v>662</v>
      </c>
      <c r="H600" t="s">
        <v>1852</v>
      </c>
    </row>
    <row r="601" spans="5:8" x14ac:dyDescent="0.25">
      <c r="E601" t="s">
        <v>1854</v>
      </c>
      <c r="F601" t="s">
        <v>1855</v>
      </c>
      <c r="G601" t="s">
        <v>662</v>
      </c>
      <c r="H601" t="s">
        <v>1854</v>
      </c>
    </row>
    <row r="602" spans="5:8" x14ac:dyDescent="0.25">
      <c r="E602" t="s">
        <v>1856</v>
      </c>
      <c r="F602" t="s">
        <v>1857</v>
      </c>
      <c r="G602" t="s">
        <v>662</v>
      </c>
      <c r="H602" t="s">
        <v>1856</v>
      </c>
    </row>
    <row r="603" spans="5:8" x14ac:dyDescent="0.25">
      <c r="E603" t="s">
        <v>1858</v>
      </c>
      <c r="F603" t="s">
        <v>1859</v>
      </c>
      <c r="G603" t="s">
        <v>662</v>
      </c>
      <c r="H603" t="s">
        <v>1858</v>
      </c>
    </row>
    <row r="604" spans="5:8" x14ac:dyDescent="0.25">
      <c r="E604" t="s">
        <v>1860</v>
      </c>
      <c r="F604" t="s">
        <v>1861</v>
      </c>
      <c r="G604" t="s">
        <v>662</v>
      </c>
      <c r="H604" t="s">
        <v>1860</v>
      </c>
    </row>
    <row r="605" spans="5:8" x14ac:dyDescent="0.25">
      <c r="E605" t="s">
        <v>1862</v>
      </c>
      <c r="F605" t="s">
        <v>1863</v>
      </c>
      <c r="G605" t="s">
        <v>662</v>
      </c>
      <c r="H605" t="s">
        <v>1862</v>
      </c>
    </row>
    <row r="606" spans="5:8" x14ac:dyDescent="0.25">
      <c r="E606" t="s">
        <v>1864</v>
      </c>
      <c r="F606" t="s">
        <v>1865</v>
      </c>
      <c r="G606" t="s">
        <v>662</v>
      </c>
      <c r="H606" t="s">
        <v>1864</v>
      </c>
    </row>
    <row r="607" spans="5:8" x14ac:dyDescent="0.25">
      <c r="E607" t="s">
        <v>1866</v>
      </c>
      <c r="F607" t="s">
        <v>1867</v>
      </c>
      <c r="G607" t="s">
        <v>662</v>
      </c>
      <c r="H607" t="s">
        <v>1866</v>
      </c>
    </row>
    <row r="608" spans="5:8" x14ac:dyDescent="0.25">
      <c r="E608" t="s">
        <v>1868</v>
      </c>
      <c r="F608" t="s">
        <v>1869</v>
      </c>
      <c r="G608" t="s">
        <v>662</v>
      </c>
      <c r="H608" t="s">
        <v>1868</v>
      </c>
    </row>
    <row r="609" spans="5:8" x14ac:dyDescent="0.25">
      <c r="E609" t="s">
        <v>1870</v>
      </c>
      <c r="F609" t="s">
        <v>1871</v>
      </c>
      <c r="G609" t="s">
        <v>662</v>
      </c>
      <c r="H609" t="s">
        <v>1870</v>
      </c>
    </row>
    <row r="610" spans="5:8" x14ac:dyDescent="0.25">
      <c r="E610" t="s">
        <v>1872</v>
      </c>
      <c r="F610" t="s">
        <v>1873</v>
      </c>
      <c r="G610" t="s">
        <v>662</v>
      </c>
      <c r="H610" t="s">
        <v>1872</v>
      </c>
    </row>
    <row r="611" spans="5:8" x14ac:dyDescent="0.25">
      <c r="E611" t="s">
        <v>1874</v>
      </c>
      <c r="F611" t="s">
        <v>1875</v>
      </c>
      <c r="G611" t="s">
        <v>662</v>
      </c>
      <c r="H611" t="s">
        <v>1874</v>
      </c>
    </row>
    <row r="612" spans="5:8" x14ac:dyDescent="0.25">
      <c r="E612" t="s">
        <v>1876</v>
      </c>
      <c r="F612" t="s">
        <v>1877</v>
      </c>
      <c r="G612" t="s">
        <v>662</v>
      </c>
      <c r="H612" t="s">
        <v>1876</v>
      </c>
    </row>
    <row r="613" spans="5:8" x14ac:dyDescent="0.25">
      <c r="E613" t="s">
        <v>1878</v>
      </c>
      <c r="F613" t="s">
        <v>1879</v>
      </c>
      <c r="G613" t="s">
        <v>662</v>
      </c>
      <c r="H613" t="s">
        <v>1878</v>
      </c>
    </row>
    <row r="614" spans="5:8" x14ac:dyDescent="0.25">
      <c r="E614" t="s">
        <v>1880</v>
      </c>
      <c r="F614" t="s">
        <v>1881</v>
      </c>
      <c r="G614" t="s">
        <v>662</v>
      </c>
      <c r="H614" t="s">
        <v>1880</v>
      </c>
    </row>
    <row r="615" spans="5:8" x14ac:dyDescent="0.25">
      <c r="E615" t="s">
        <v>1882</v>
      </c>
      <c r="F615" t="s">
        <v>1883</v>
      </c>
      <c r="G615" t="s">
        <v>662</v>
      </c>
      <c r="H615" t="s">
        <v>1882</v>
      </c>
    </row>
    <row r="616" spans="5:8" x14ac:dyDescent="0.25">
      <c r="E616" t="s">
        <v>1884</v>
      </c>
      <c r="F616" t="s">
        <v>1885</v>
      </c>
      <c r="G616" t="s">
        <v>662</v>
      </c>
      <c r="H616" t="s">
        <v>1884</v>
      </c>
    </row>
    <row r="617" spans="5:8" x14ac:dyDescent="0.25">
      <c r="E617" t="s">
        <v>1886</v>
      </c>
      <c r="F617" t="s">
        <v>1887</v>
      </c>
      <c r="G617" t="s">
        <v>662</v>
      </c>
      <c r="H617" t="s">
        <v>1886</v>
      </c>
    </row>
    <row r="618" spans="5:8" x14ac:dyDescent="0.25">
      <c r="E618" t="s">
        <v>1888</v>
      </c>
      <c r="F618" t="s">
        <v>1889</v>
      </c>
      <c r="G618" t="s">
        <v>662</v>
      </c>
      <c r="H618" t="s">
        <v>1888</v>
      </c>
    </row>
    <row r="619" spans="5:8" x14ac:dyDescent="0.25">
      <c r="E619" t="s">
        <v>1890</v>
      </c>
      <c r="F619" t="s">
        <v>1891</v>
      </c>
      <c r="G619" t="s">
        <v>662</v>
      </c>
      <c r="H619" t="s">
        <v>1890</v>
      </c>
    </row>
    <row r="620" spans="5:8" x14ac:dyDescent="0.25">
      <c r="E620" t="s">
        <v>1892</v>
      </c>
      <c r="F620" t="s">
        <v>1893</v>
      </c>
      <c r="G620" t="s">
        <v>665</v>
      </c>
      <c r="H620" t="s">
        <v>1892</v>
      </c>
    </row>
    <row r="621" spans="5:8" x14ac:dyDescent="0.25">
      <c r="E621" t="s">
        <v>1894</v>
      </c>
      <c r="F621" t="s">
        <v>1895</v>
      </c>
      <c r="G621" t="s">
        <v>665</v>
      </c>
      <c r="H621" t="s">
        <v>1894</v>
      </c>
    </row>
    <row r="622" spans="5:8" x14ac:dyDescent="0.25">
      <c r="E622" t="s">
        <v>1896</v>
      </c>
      <c r="F622" t="s">
        <v>1897</v>
      </c>
      <c r="G622" t="s">
        <v>665</v>
      </c>
      <c r="H622" t="s">
        <v>1896</v>
      </c>
    </row>
    <row r="623" spans="5:8" x14ac:dyDescent="0.25">
      <c r="E623" t="s">
        <v>1898</v>
      </c>
      <c r="F623" t="s">
        <v>1899</v>
      </c>
      <c r="G623" t="s">
        <v>665</v>
      </c>
      <c r="H623" t="s">
        <v>1898</v>
      </c>
    </row>
    <row r="624" spans="5:8" x14ac:dyDescent="0.25">
      <c r="E624" t="s">
        <v>1900</v>
      </c>
      <c r="F624" t="s">
        <v>1901</v>
      </c>
      <c r="G624" t="s">
        <v>665</v>
      </c>
      <c r="H624" t="s">
        <v>1900</v>
      </c>
    </row>
    <row r="625" spans="5:8" x14ac:dyDescent="0.25">
      <c r="E625" t="s">
        <v>1902</v>
      </c>
      <c r="F625" t="s">
        <v>1903</v>
      </c>
      <c r="G625" t="s">
        <v>665</v>
      </c>
      <c r="H625" t="s">
        <v>1902</v>
      </c>
    </row>
    <row r="626" spans="5:8" x14ac:dyDescent="0.25">
      <c r="E626" t="s">
        <v>1904</v>
      </c>
      <c r="F626" t="s">
        <v>1905</v>
      </c>
      <c r="G626" t="s">
        <v>665</v>
      </c>
      <c r="H626" t="s">
        <v>1904</v>
      </c>
    </row>
    <row r="627" spans="5:8" x14ac:dyDescent="0.25">
      <c r="E627" t="s">
        <v>1906</v>
      </c>
      <c r="F627" t="s">
        <v>1907</v>
      </c>
      <c r="G627" t="s">
        <v>665</v>
      </c>
      <c r="H627" t="s">
        <v>1906</v>
      </c>
    </row>
    <row r="628" spans="5:8" x14ac:dyDescent="0.25">
      <c r="E628" t="s">
        <v>1908</v>
      </c>
      <c r="F628" t="s">
        <v>1909</v>
      </c>
      <c r="G628" t="s">
        <v>665</v>
      </c>
      <c r="H628" t="s">
        <v>1908</v>
      </c>
    </row>
    <row r="629" spans="5:8" x14ac:dyDescent="0.25">
      <c r="E629" t="s">
        <v>1910</v>
      </c>
      <c r="F629" t="s">
        <v>1911</v>
      </c>
      <c r="G629" t="s">
        <v>665</v>
      </c>
      <c r="H629" t="s">
        <v>1910</v>
      </c>
    </row>
    <row r="630" spans="5:8" x14ac:dyDescent="0.25">
      <c r="E630" t="s">
        <v>1912</v>
      </c>
      <c r="F630" t="s">
        <v>1913</v>
      </c>
      <c r="G630" t="s">
        <v>665</v>
      </c>
      <c r="H630" t="s">
        <v>1912</v>
      </c>
    </row>
    <row r="631" spans="5:8" x14ac:dyDescent="0.25">
      <c r="E631" t="s">
        <v>1914</v>
      </c>
      <c r="F631" t="s">
        <v>1915</v>
      </c>
      <c r="G631" t="s">
        <v>665</v>
      </c>
      <c r="H631" t="s">
        <v>1914</v>
      </c>
    </row>
    <row r="632" spans="5:8" x14ac:dyDescent="0.25">
      <c r="E632" t="s">
        <v>1916</v>
      </c>
      <c r="F632" t="s">
        <v>1917</v>
      </c>
      <c r="G632" t="s">
        <v>665</v>
      </c>
      <c r="H632" t="s">
        <v>1916</v>
      </c>
    </row>
    <row r="633" spans="5:8" x14ac:dyDescent="0.25">
      <c r="E633" t="s">
        <v>1918</v>
      </c>
      <c r="F633" t="s">
        <v>1919</v>
      </c>
      <c r="G633" t="s">
        <v>665</v>
      </c>
      <c r="H633" t="s">
        <v>1918</v>
      </c>
    </row>
    <row r="634" spans="5:8" x14ac:dyDescent="0.25">
      <c r="E634" t="s">
        <v>1920</v>
      </c>
      <c r="F634" t="s">
        <v>1921</v>
      </c>
      <c r="G634" t="s">
        <v>665</v>
      </c>
      <c r="H634" t="s">
        <v>1920</v>
      </c>
    </row>
    <row r="635" spans="5:8" x14ac:dyDescent="0.25">
      <c r="E635" t="s">
        <v>1922</v>
      </c>
      <c r="F635" t="s">
        <v>1923</v>
      </c>
      <c r="G635" t="s">
        <v>665</v>
      </c>
      <c r="H635" t="s">
        <v>1922</v>
      </c>
    </row>
    <row r="636" spans="5:8" x14ac:dyDescent="0.25">
      <c r="E636" t="s">
        <v>1924</v>
      </c>
      <c r="F636" t="s">
        <v>1925</v>
      </c>
      <c r="G636" t="s">
        <v>665</v>
      </c>
      <c r="H636" t="s">
        <v>1924</v>
      </c>
    </row>
    <row r="637" spans="5:8" x14ac:dyDescent="0.25">
      <c r="E637" t="s">
        <v>1926</v>
      </c>
      <c r="F637" t="s">
        <v>1927</v>
      </c>
      <c r="G637" t="s">
        <v>665</v>
      </c>
      <c r="H637" t="s">
        <v>1926</v>
      </c>
    </row>
    <row r="638" spans="5:8" x14ac:dyDescent="0.25">
      <c r="E638" t="s">
        <v>1928</v>
      </c>
      <c r="F638" t="s">
        <v>1929</v>
      </c>
      <c r="G638" t="s">
        <v>665</v>
      </c>
      <c r="H638" t="s">
        <v>1928</v>
      </c>
    </row>
    <row r="639" spans="5:8" x14ac:dyDescent="0.25">
      <c r="E639" t="s">
        <v>1930</v>
      </c>
      <c r="F639" t="s">
        <v>1931</v>
      </c>
      <c r="G639" t="s">
        <v>665</v>
      </c>
      <c r="H639" t="s">
        <v>1930</v>
      </c>
    </row>
    <row r="640" spans="5:8" x14ac:dyDescent="0.25">
      <c r="E640" t="s">
        <v>1932</v>
      </c>
      <c r="F640" t="s">
        <v>1933</v>
      </c>
      <c r="G640" t="s">
        <v>665</v>
      </c>
      <c r="H640" t="s">
        <v>1932</v>
      </c>
    </row>
    <row r="641" spans="5:8" x14ac:dyDescent="0.25">
      <c r="E641" t="s">
        <v>1934</v>
      </c>
      <c r="F641" t="s">
        <v>1935</v>
      </c>
      <c r="G641" t="s">
        <v>665</v>
      </c>
      <c r="H641" t="s">
        <v>1934</v>
      </c>
    </row>
    <row r="642" spans="5:8" x14ac:dyDescent="0.25">
      <c r="E642" t="s">
        <v>1936</v>
      </c>
      <c r="F642" t="s">
        <v>1937</v>
      </c>
      <c r="G642" t="s">
        <v>665</v>
      </c>
      <c r="H642" t="s">
        <v>1936</v>
      </c>
    </row>
    <row r="643" spans="5:8" x14ac:dyDescent="0.25">
      <c r="E643" t="s">
        <v>1938</v>
      </c>
      <c r="F643" t="s">
        <v>1939</v>
      </c>
      <c r="G643" t="s">
        <v>665</v>
      </c>
      <c r="H643" t="s">
        <v>1938</v>
      </c>
    </row>
    <row r="644" spans="5:8" x14ac:dyDescent="0.25">
      <c r="E644" t="s">
        <v>1940</v>
      </c>
      <c r="F644" t="s">
        <v>1941</v>
      </c>
      <c r="G644" t="s">
        <v>665</v>
      </c>
      <c r="H644" t="s">
        <v>1940</v>
      </c>
    </row>
    <row r="645" spans="5:8" x14ac:dyDescent="0.25">
      <c r="E645" t="s">
        <v>1942</v>
      </c>
      <c r="F645" t="s">
        <v>1943</v>
      </c>
      <c r="G645" t="s">
        <v>665</v>
      </c>
      <c r="H645" t="s">
        <v>1942</v>
      </c>
    </row>
    <row r="646" spans="5:8" x14ac:dyDescent="0.25">
      <c r="E646" t="s">
        <v>1944</v>
      </c>
      <c r="F646" t="s">
        <v>1945</v>
      </c>
      <c r="G646" t="s">
        <v>665</v>
      </c>
      <c r="H646" t="s">
        <v>1944</v>
      </c>
    </row>
    <row r="647" spans="5:8" x14ac:dyDescent="0.25">
      <c r="E647" t="s">
        <v>1946</v>
      </c>
      <c r="F647" t="s">
        <v>1947</v>
      </c>
      <c r="G647" t="s">
        <v>665</v>
      </c>
      <c r="H647" t="s">
        <v>1946</v>
      </c>
    </row>
    <row r="648" spans="5:8" x14ac:dyDescent="0.25">
      <c r="E648" t="s">
        <v>1948</v>
      </c>
      <c r="F648" t="s">
        <v>1949</v>
      </c>
      <c r="G648" t="s">
        <v>665</v>
      </c>
      <c r="H648" t="s">
        <v>1948</v>
      </c>
    </row>
    <row r="649" spans="5:8" x14ac:dyDescent="0.25">
      <c r="E649" t="s">
        <v>1950</v>
      </c>
      <c r="F649" t="s">
        <v>1951</v>
      </c>
      <c r="G649" t="s">
        <v>665</v>
      </c>
      <c r="H649" t="s">
        <v>1950</v>
      </c>
    </row>
    <row r="650" spans="5:8" x14ac:dyDescent="0.25">
      <c r="E650" t="s">
        <v>1952</v>
      </c>
      <c r="F650" t="s">
        <v>1953</v>
      </c>
      <c r="G650" t="s">
        <v>665</v>
      </c>
      <c r="H650" t="s">
        <v>1952</v>
      </c>
    </row>
    <row r="651" spans="5:8" x14ac:dyDescent="0.25">
      <c r="E651" t="s">
        <v>1954</v>
      </c>
      <c r="F651" t="s">
        <v>1955</v>
      </c>
      <c r="G651" t="s">
        <v>665</v>
      </c>
      <c r="H651" t="s">
        <v>1954</v>
      </c>
    </row>
    <row r="652" spans="5:8" x14ac:dyDescent="0.25">
      <c r="E652" t="s">
        <v>1956</v>
      </c>
      <c r="F652" t="s">
        <v>1957</v>
      </c>
      <c r="G652" t="s">
        <v>665</v>
      </c>
      <c r="H652" t="s">
        <v>1956</v>
      </c>
    </row>
    <row r="653" spans="5:8" x14ac:dyDescent="0.25">
      <c r="E653" t="s">
        <v>1958</v>
      </c>
      <c r="F653" t="s">
        <v>1959</v>
      </c>
      <c r="G653" t="s">
        <v>665</v>
      </c>
      <c r="H653" t="s">
        <v>1958</v>
      </c>
    </row>
    <row r="654" spans="5:8" x14ac:dyDescent="0.25">
      <c r="E654" t="s">
        <v>1960</v>
      </c>
      <c r="F654" t="s">
        <v>1961</v>
      </c>
      <c r="G654" t="s">
        <v>665</v>
      </c>
      <c r="H654" t="s">
        <v>1960</v>
      </c>
    </row>
    <row r="655" spans="5:8" x14ac:dyDescent="0.25">
      <c r="E655" t="s">
        <v>1962</v>
      </c>
      <c r="F655" t="s">
        <v>1963</v>
      </c>
      <c r="G655" t="s">
        <v>665</v>
      </c>
      <c r="H655" t="s">
        <v>1962</v>
      </c>
    </row>
    <row r="656" spans="5:8" x14ac:dyDescent="0.25">
      <c r="E656" t="s">
        <v>1964</v>
      </c>
      <c r="F656" t="s">
        <v>1965</v>
      </c>
      <c r="G656" t="s">
        <v>665</v>
      </c>
      <c r="H656" t="s">
        <v>1964</v>
      </c>
    </row>
    <row r="657" spans="5:8" x14ac:dyDescent="0.25">
      <c r="E657" t="s">
        <v>1966</v>
      </c>
      <c r="F657" t="s">
        <v>1967</v>
      </c>
      <c r="G657" t="s">
        <v>665</v>
      </c>
      <c r="H657" t="s">
        <v>1966</v>
      </c>
    </row>
    <row r="658" spans="5:8" x14ac:dyDescent="0.25">
      <c r="E658" t="s">
        <v>1968</v>
      </c>
      <c r="F658" t="s">
        <v>1969</v>
      </c>
      <c r="G658" t="s">
        <v>665</v>
      </c>
      <c r="H658" t="s">
        <v>1968</v>
      </c>
    </row>
    <row r="659" spans="5:8" x14ac:dyDescent="0.25">
      <c r="E659" t="s">
        <v>1970</v>
      </c>
      <c r="F659" t="s">
        <v>1971</v>
      </c>
      <c r="G659" t="s">
        <v>665</v>
      </c>
      <c r="H659" t="s">
        <v>1970</v>
      </c>
    </row>
    <row r="660" spans="5:8" x14ac:dyDescent="0.25">
      <c r="E660" t="s">
        <v>1972</v>
      </c>
      <c r="F660" t="s">
        <v>1973</v>
      </c>
      <c r="G660" t="s">
        <v>665</v>
      </c>
      <c r="H660" t="s">
        <v>1972</v>
      </c>
    </row>
    <row r="661" spans="5:8" x14ac:dyDescent="0.25">
      <c r="E661" t="s">
        <v>1974</v>
      </c>
      <c r="F661" t="s">
        <v>1975</v>
      </c>
      <c r="G661" t="s">
        <v>665</v>
      </c>
      <c r="H661" t="s">
        <v>1974</v>
      </c>
    </row>
    <row r="662" spans="5:8" x14ac:dyDescent="0.25">
      <c r="E662" t="s">
        <v>1976</v>
      </c>
      <c r="F662" t="s">
        <v>1977</v>
      </c>
      <c r="G662" t="s">
        <v>665</v>
      </c>
      <c r="H662" t="s">
        <v>1976</v>
      </c>
    </row>
    <row r="663" spans="5:8" x14ac:dyDescent="0.25">
      <c r="E663" t="s">
        <v>1978</v>
      </c>
      <c r="F663" t="s">
        <v>1979</v>
      </c>
      <c r="G663" t="s">
        <v>665</v>
      </c>
      <c r="H663" t="s">
        <v>1978</v>
      </c>
    </row>
    <row r="664" spans="5:8" x14ac:dyDescent="0.25">
      <c r="E664" t="s">
        <v>1980</v>
      </c>
      <c r="F664" t="s">
        <v>1981</v>
      </c>
      <c r="G664" t="s">
        <v>665</v>
      </c>
      <c r="H664" t="s">
        <v>1980</v>
      </c>
    </row>
    <row r="665" spans="5:8" x14ac:dyDescent="0.25">
      <c r="E665" t="s">
        <v>1982</v>
      </c>
      <c r="F665" t="s">
        <v>1983</v>
      </c>
      <c r="G665" t="s">
        <v>665</v>
      </c>
      <c r="H665" t="s">
        <v>1982</v>
      </c>
    </row>
    <row r="666" spans="5:8" x14ac:dyDescent="0.25">
      <c r="E666" t="s">
        <v>1984</v>
      </c>
      <c r="F666" t="s">
        <v>1985</v>
      </c>
      <c r="G666" t="s">
        <v>665</v>
      </c>
      <c r="H666" t="s">
        <v>1984</v>
      </c>
    </row>
    <row r="667" spans="5:8" x14ac:dyDescent="0.25">
      <c r="E667" t="s">
        <v>1986</v>
      </c>
      <c r="F667" t="s">
        <v>1987</v>
      </c>
      <c r="G667" t="s">
        <v>665</v>
      </c>
      <c r="H667" t="s">
        <v>1986</v>
      </c>
    </row>
    <row r="668" spans="5:8" x14ac:dyDescent="0.25">
      <c r="E668" t="s">
        <v>1988</v>
      </c>
      <c r="F668" t="s">
        <v>1989</v>
      </c>
      <c r="G668" t="s">
        <v>665</v>
      </c>
      <c r="H668" t="s">
        <v>1988</v>
      </c>
    </row>
    <row r="669" spans="5:8" x14ac:dyDescent="0.25">
      <c r="E669" t="s">
        <v>1990</v>
      </c>
      <c r="F669" t="s">
        <v>1991</v>
      </c>
      <c r="G669" t="s">
        <v>665</v>
      </c>
      <c r="H669" t="s">
        <v>1990</v>
      </c>
    </row>
    <row r="670" spans="5:8" x14ac:dyDescent="0.25">
      <c r="E670" t="s">
        <v>1992</v>
      </c>
      <c r="F670" t="s">
        <v>1993</v>
      </c>
      <c r="G670" t="s">
        <v>665</v>
      </c>
      <c r="H670" t="s">
        <v>1992</v>
      </c>
    </row>
    <row r="671" spans="5:8" x14ac:dyDescent="0.25">
      <c r="E671" t="s">
        <v>1994</v>
      </c>
      <c r="F671" t="s">
        <v>1995</v>
      </c>
      <c r="G671" t="s">
        <v>665</v>
      </c>
      <c r="H671" t="s">
        <v>1994</v>
      </c>
    </row>
    <row r="672" spans="5:8" x14ac:dyDescent="0.25">
      <c r="E672" t="s">
        <v>1996</v>
      </c>
      <c r="F672" t="s">
        <v>1997</v>
      </c>
      <c r="G672" t="s">
        <v>665</v>
      </c>
      <c r="H672" t="s">
        <v>1996</v>
      </c>
    </row>
    <row r="673" spans="5:8" x14ac:dyDescent="0.25">
      <c r="E673" t="s">
        <v>1998</v>
      </c>
      <c r="F673" t="s">
        <v>1999</v>
      </c>
      <c r="G673" t="s">
        <v>665</v>
      </c>
      <c r="H673" t="s">
        <v>1998</v>
      </c>
    </row>
    <row r="674" spans="5:8" x14ac:dyDescent="0.25">
      <c r="E674" t="s">
        <v>2000</v>
      </c>
      <c r="F674" t="s">
        <v>2001</v>
      </c>
      <c r="G674" t="s">
        <v>665</v>
      </c>
      <c r="H674" t="s">
        <v>2000</v>
      </c>
    </row>
    <row r="675" spans="5:8" x14ac:dyDescent="0.25">
      <c r="E675" t="s">
        <v>2002</v>
      </c>
      <c r="F675" t="s">
        <v>2003</v>
      </c>
      <c r="G675" t="s">
        <v>665</v>
      </c>
      <c r="H675" t="s">
        <v>2002</v>
      </c>
    </row>
    <row r="676" spans="5:8" x14ac:dyDescent="0.25">
      <c r="E676" t="s">
        <v>2004</v>
      </c>
      <c r="F676" t="s">
        <v>2005</v>
      </c>
      <c r="G676" t="s">
        <v>665</v>
      </c>
      <c r="H676" t="s">
        <v>2004</v>
      </c>
    </row>
    <row r="677" spans="5:8" x14ac:dyDescent="0.25">
      <c r="E677" t="s">
        <v>2006</v>
      </c>
      <c r="F677" t="s">
        <v>2007</v>
      </c>
      <c r="G677" t="s">
        <v>665</v>
      </c>
      <c r="H677" t="s">
        <v>2006</v>
      </c>
    </row>
    <row r="678" spans="5:8" x14ac:dyDescent="0.25">
      <c r="E678" t="s">
        <v>2008</v>
      </c>
      <c r="F678" t="s">
        <v>2009</v>
      </c>
      <c r="G678" t="s">
        <v>665</v>
      </c>
      <c r="H678" t="s">
        <v>2008</v>
      </c>
    </row>
    <row r="679" spans="5:8" x14ac:dyDescent="0.25">
      <c r="E679" t="s">
        <v>2010</v>
      </c>
      <c r="F679" t="s">
        <v>2011</v>
      </c>
      <c r="G679" t="s">
        <v>665</v>
      </c>
      <c r="H679" t="s">
        <v>2010</v>
      </c>
    </row>
    <row r="680" spans="5:8" x14ac:dyDescent="0.25">
      <c r="E680" t="s">
        <v>2012</v>
      </c>
      <c r="F680" t="s">
        <v>2013</v>
      </c>
      <c r="G680" t="s">
        <v>665</v>
      </c>
      <c r="H680" t="s">
        <v>2012</v>
      </c>
    </row>
    <row r="681" spans="5:8" x14ac:dyDescent="0.25">
      <c r="E681" t="s">
        <v>2014</v>
      </c>
      <c r="F681" t="s">
        <v>2015</v>
      </c>
      <c r="G681" t="s">
        <v>665</v>
      </c>
      <c r="H681" t="s">
        <v>2014</v>
      </c>
    </row>
    <row r="682" spans="5:8" x14ac:dyDescent="0.25">
      <c r="E682" t="s">
        <v>2016</v>
      </c>
      <c r="F682" t="s">
        <v>2017</v>
      </c>
      <c r="G682" t="s">
        <v>665</v>
      </c>
      <c r="H682" t="s">
        <v>2016</v>
      </c>
    </row>
    <row r="683" spans="5:8" x14ac:dyDescent="0.25">
      <c r="E683" t="s">
        <v>2018</v>
      </c>
      <c r="F683" t="s">
        <v>2019</v>
      </c>
      <c r="G683" t="s">
        <v>665</v>
      </c>
      <c r="H683" t="s">
        <v>2018</v>
      </c>
    </row>
    <row r="684" spans="5:8" x14ac:dyDescent="0.25">
      <c r="E684" t="s">
        <v>2020</v>
      </c>
      <c r="F684" t="s">
        <v>2021</v>
      </c>
      <c r="G684" t="s">
        <v>665</v>
      </c>
      <c r="H684" t="s">
        <v>2020</v>
      </c>
    </row>
    <row r="685" spans="5:8" x14ac:dyDescent="0.25">
      <c r="E685" t="s">
        <v>2022</v>
      </c>
      <c r="F685" t="s">
        <v>2023</v>
      </c>
      <c r="G685" t="s">
        <v>665</v>
      </c>
      <c r="H685" t="s">
        <v>2022</v>
      </c>
    </row>
    <row r="686" spans="5:8" x14ac:dyDescent="0.25">
      <c r="E686" t="s">
        <v>2024</v>
      </c>
      <c r="F686" t="s">
        <v>2025</v>
      </c>
      <c r="G686" t="s">
        <v>665</v>
      </c>
      <c r="H686" t="s">
        <v>2024</v>
      </c>
    </row>
    <row r="687" spans="5:8" x14ac:dyDescent="0.25">
      <c r="E687" t="s">
        <v>2026</v>
      </c>
      <c r="F687" t="s">
        <v>2027</v>
      </c>
      <c r="G687" t="s">
        <v>665</v>
      </c>
      <c r="H687" t="s">
        <v>2026</v>
      </c>
    </row>
    <row r="688" spans="5:8" x14ac:dyDescent="0.25">
      <c r="E688" t="s">
        <v>2028</v>
      </c>
      <c r="F688" t="s">
        <v>2029</v>
      </c>
      <c r="G688" t="s">
        <v>665</v>
      </c>
      <c r="H688" t="s">
        <v>2028</v>
      </c>
    </row>
    <row r="689" spans="5:8" x14ac:dyDescent="0.25">
      <c r="E689" t="s">
        <v>2030</v>
      </c>
      <c r="F689" t="s">
        <v>2031</v>
      </c>
      <c r="G689" t="s">
        <v>665</v>
      </c>
      <c r="H689" t="s">
        <v>2030</v>
      </c>
    </row>
    <row r="690" spans="5:8" x14ac:dyDescent="0.25">
      <c r="E690" t="s">
        <v>2032</v>
      </c>
      <c r="F690" t="s">
        <v>2033</v>
      </c>
      <c r="G690" t="s">
        <v>665</v>
      </c>
      <c r="H690" t="s">
        <v>2032</v>
      </c>
    </row>
    <row r="691" spans="5:8" x14ac:dyDescent="0.25">
      <c r="E691" t="s">
        <v>2034</v>
      </c>
      <c r="F691" t="s">
        <v>2035</v>
      </c>
      <c r="G691" t="s">
        <v>665</v>
      </c>
      <c r="H691" t="s">
        <v>2034</v>
      </c>
    </row>
    <row r="692" spans="5:8" x14ac:dyDescent="0.25">
      <c r="E692" t="s">
        <v>2036</v>
      </c>
      <c r="F692" t="s">
        <v>2037</v>
      </c>
      <c r="G692" t="s">
        <v>665</v>
      </c>
      <c r="H692" t="s">
        <v>2036</v>
      </c>
    </row>
    <row r="693" spans="5:8" x14ac:dyDescent="0.25">
      <c r="E693" t="s">
        <v>2038</v>
      </c>
      <c r="F693" t="s">
        <v>2039</v>
      </c>
      <c r="G693" t="s">
        <v>665</v>
      </c>
      <c r="H693" t="s">
        <v>2038</v>
      </c>
    </row>
    <row r="694" spans="5:8" x14ac:dyDescent="0.25">
      <c r="E694" t="s">
        <v>2040</v>
      </c>
      <c r="F694" t="s">
        <v>2041</v>
      </c>
      <c r="G694" t="s">
        <v>665</v>
      </c>
      <c r="H694" t="s">
        <v>2040</v>
      </c>
    </row>
    <row r="695" spans="5:8" x14ac:dyDescent="0.25">
      <c r="E695" t="s">
        <v>2042</v>
      </c>
      <c r="F695" t="s">
        <v>2043</v>
      </c>
      <c r="G695" t="s">
        <v>665</v>
      </c>
      <c r="H695" t="s">
        <v>2042</v>
      </c>
    </row>
    <row r="696" spans="5:8" x14ac:dyDescent="0.25">
      <c r="E696" t="s">
        <v>2044</v>
      </c>
      <c r="F696" t="s">
        <v>2045</v>
      </c>
      <c r="G696" t="s">
        <v>665</v>
      </c>
      <c r="H696" t="s">
        <v>2044</v>
      </c>
    </row>
    <row r="697" spans="5:8" x14ac:dyDescent="0.25">
      <c r="E697" t="s">
        <v>2046</v>
      </c>
      <c r="F697" t="s">
        <v>2047</v>
      </c>
      <c r="G697" t="s">
        <v>665</v>
      </c>
      <c r="H697" t="s">
        <v>2046</v>
      </c>
    </row>
    <row r="698" spans="5:8" x14ac:dyDescent="0.25">
      <c r="E698" t="s">
        <v>2048</v>
      </c>
      <c r="F698" t="s">
        <v>2049</v>
      </c>
      <c r="G698" t="s">
        <v>665</v>
      </c>
      <c r="H698" t="s">
        <v>2048</v>
      </c>
    </row>
    <row r="699" spans="5:8" x14ac:dyDescent="0.25">
      <c r="E699" t="s">
        <v>2050</v>
      </c>
      <c r="F699" t="s">
        <v>2051</v>
      </c>
      <c r="G699" t="s">
        <v>665</v>
      </c>
      <c r="H699" t="s">
        <v>2050</v>
      </c>
    </row>
    <row r="700" spans="5:8" x14ac:dyDescent="0.25">
      <c r="E700" t="s">
        <v>2052</v>
      </c>
      <c r="F700" t="s">
        <v>2053</v>
      </c>
      <c r="G700" t="s">
        <v>665</v>
      </c>
      <c r="H700" t="s">
        <v>2052</v>
      </c>
    </row>
    <row r="701" spans="5:8" x14ac:dyDescent="0.25">
      <c r="E701" t="s">
        <v>2054</v>
      </c>
      <c r="F701" t="s">
        <v>2055</v>
      </c>
      <c r="G701" t="s">
        <v>665</v>
      </c>
      <c r="H701" t="s">
        <v>2054</v>
      </c>
    </row>
    <row r="702" spans="5:8" x14ac:dyDescent="0.25">
      <c r="E702" t="s">
        <v>2056</v>
      </c>
      <c r="F702" t="s">
        <v>2057</v>
      </c>
      <c r="G702" t="s">
        <v>665</v>
      </c>
      <c r="H702" t="s">
        <v>2056</v>
      </c>
    </row>
    <row r="703" spans="5:8" x14ac:dyDescent="0.25">
      <c r="E703" t="s">
        <v>2058</v>
      </c>
      <c r="F703" t="s">
        <v>2059</v>
      </c>
      <c r="G703" t="s">
        <v>665</v>
      </c>
      <c r="H703" t="s">
        <v>2058</v>
      </c>
    </row>
    <row r="704" spans="5:8" x14ac:dyDescent="0.25">
      <c r="E704" t="s">
        <v>2060</v>
      </c>
      <c r="F704" t="s">
        <v>2061</v>
      </c>
      <c r="G704" t="s">
        <v>665</v>
      </c>
      <c r="H704" t="s">
        <v>2060</v>
      </c>
    </row>
    <row r="705" spans="5:8" x14ac:dyDescent="0.25">
      <c r="E705" t="s">
        <v>2062</v>
      </c>
      <c r="F705" t="s">
        <v>2063</v>
      </c>
      <c r="G705" t="s">
        <v>665</v>
      </c>
      <c r="H705" t="s">
        <v>2062</v>
      </c>
    </row>
    <row r="706" spans="5:8" x14ac:dyDescent="0.25">
      <c r="E706" t="s">
        <v>2064</v>
      </c>
      <c r="F706" t="s">
        <v>2065</v>
      </c>
      <c r="G706" t="s">
        <v>665</v>
      </c>
      <c r="H706" t="s">
        <v>2064</v>
      </c>
    </row>
    <row r="707" spans="5:8" x14ac:dyDescent="0.25">
      <c r="E707" t="s">
        <v>2066</v>
      </c>
      <c r="F707" t="s">
        <v>2067</v>
      </c>
      <c r="G707" t="s">
        <v>665</v>
      </c>
      <c r="H707" t="s">
        <v>2066</v>
      </c>
    </row>
    <row r="708" spans="5:8" x14ac:dyDescent="0.25">
      <c r="E708" t="s">
        <v>2068</v>
      </c>
      <c r="F708" t="s">
        <v>2069</v>
      </c>
      <c r="G708" t="s">
        <v>665</v>
      </c>
      <c r="H708" t="s">
        <v>2068</v>
      </c>
    </row>
    <row r="709" spans="5:8" x14ac:dyDescent="0.25">
      <c r="E709" t="s">
        <v>2070</v>
      </c>
      <c r="F709" t="s">
        <v>2071</v>
      </c>
      <c r="G709" t="s">
        <v>665</v>
      </c>
      <c r="H709" t="s">
        <v>2070</v>
      </c>
    </row>
    <row r="710" spans="5:8" x14ac:dyDescent="0.25">
      <c r="E710" t="s">
        <v>2072</v>
      </c>
      <c r="F710" t="s">
        <v>2073</v>
      </c>
      <c r="G710" t="s">
        <v>665</v>
      </c>
      <c r="H710" t="s">
        <v>2072</v>
      </c>
    </row>
    <row r="711" spans="5:8" x14ac:dyDescent="0.25">
      <c r="E711" t="s">
        <v>2074</v>
      </c>
      <c r="F711" t="s">
        <v>2075</v>
      </c>
      <c r="G711" t="s">
        <v>665</v>
      </c>
      <c r="H711" t="s">
        <v>2074</v>
      </c>
    </row>
    <row r="712" spans="5:8" x14ac:dyDescent="0.25">
      <c r="E712" t="s">
        <v>2076</v>
      </c>
      <c r="F712" t="s">
        <v>2077</v>
      </c>
      <c r="G712" t="s">
        <v>665</v>
      </c>
      <c r="H712" t="s">
        <v>2076</v>
      </c>
    </row>
    <row r="713" spans="5:8" x14ac:dyDescent="0.25">
      <c r="E713" t="s">
        <v>2078</v>
      </c>
      <c r="F713" t="s">
        <v>2079</v>
      </c>
      <c r="G713" t="s">
        <v>665</v>
      </c>
      <c r="H713" t="s">
        <v>2078</v>
      </c>
    </row>
    <row r="714" spans="5:8" x14ac:dyDescent="0.25">
      <c r="E714" t="s">
        <v>2080</v>
      </c>
      <c r="F714" t="s">
        <v>2081</v>
      </c>
      <c r="G714" t="s">
        <v>665</v>
      </c>
      <c r="H714" t="s">
        <v>2080</v>
      </c>
    </row>
    <row r="715" spans="5:8" x14ac:dyDescent="0.25">
      <c r="E715" t="s">
        <v>2082</v>
      </c>
      <c r="F715" t="s">
        <v>2083</v>
      </c>
      <c r="G715" t="s">
        <v>669</v>
      </c>
      <c r="H715" t="s">
        <v>2082</v>
      </c>
    </row>
    <row r="716" spans="5:8" x14ac:dyDescent="0.25">
      <c r="E716" t="s">
        <v>2084</v>
      </c>
      <c r="F716" t="s">
        <v>2085</v>
      </c>
      <c r="G716" t="s">
        <v>669</v>
      </c>
      <c r="H716" t="s">
        <v>2084</v>
      </c>
    </row>
    <row r="717" spans="5:8" x14ac:dyDescent="0.25">
      <c r="E717" t="s">
        <v>2086</v>
      </c>
      <c r="F717" t="s">
        <v>2087</v>
      </c>
      <c r="G717" t="s">
        <v>669</v>
      </c>
      <c r="H717" t="s">
        <v>2086</v>
      </c>
    </row>
    <row r="718" spans="5:8" x14ac:dyDescent="0.25">
      <c r="E718" t="s">
        <v>2088</v>
      </c>
      <c r="F718" t="s">
        <v>2089</v>
      </c>
      <c r="G718" t="s">
        <v>669</v>
      </c>
      <c r="H718" t="s">
        <v>2088</v>
      </c>
    </row>
    <row r="719" spans="5:8" x14ac:dyDescent="0.25">
      <c r="E719" t="s">
        <v>2090</v>
      </c>
      <c r="F719" t="s">
        <v>2091</v>
      </c>
      <c r="G719" t="s">
        <v>669</v>
      </c>
      <c r="H719" t="s">
        <v>2090</v>
      </c>
    </row>
    <row r="720" spans="5:8" x14ac:dyDescent="0.25">
      <c r="E720" t="s">
        <v>2092</v>
      </c>
      <c r="F720" t="s">
        <v>2093</v>
      </c>
      <c r="G720" t="s">
        <v>669</v>
      </c>
      <c r="H720" t="s">
        <v>2092</v>
      </c>
    </row>
    <row r="721" spans="5:8" x14ac:dyDescent="0.25">
      <c r="E721" t="s">
        <v>2094</v>
      </c>
      <c r="F721" t="s">
        <v>2095</v>
      </c>
      <c r="G721" t="s">
        <v>669</v>
      </c>
      <c r="H721" t="s">
        <v>2094</v>
      </c>
    </row>
    <row r="722" spans="5:8" x14ac:dyDescent="0.25">
      <c r="E722" t="s">
        <v>2096</v>
      </c>
      <c r="F722" t="s">
        <v>2097</v>
      </c>
      <c r="G722" t="s">
        <v>669</v>
      </c>
      <c r="H722" t="s">
        <v>2096</v>
      </c>
    </row>
    <row r="723" spans="5:8" x14ac:dyDescent="0.25">
      <c r="E723" t="s">
        <v>2098</v>
      </c>
      <c r="F723" t="s">
        <v>2099</v>
      </c>
      <c r="G723" t="s">
        <v>669</v>
      </c>
      <c r="H723" t="s">
        <v>2098</v>
      </c>
    </row>
    <row r="724" spans="5:8" x14ac:dyDescent="0.25">
      <c r="E724" t="s">
        <v>2100</v>
      </c>
      <c r="F724" t="s">
        <v>2101</v>
      </c>
      <c r="G724" t="s">
        <v>669</v>
      </c>
      <c r="H724" t="s">
        <v>2100</v>
      </c>
    </row>
    <row r="725" spans="5:8" x14ac:dyDescent="0.25">
      <c r="E725" t="s">
        <v>2102</v>
      </c>
      <c r="F725" t="s">
        <v>2103</v>
      </c>
      <c r="G725" t="s">
        <v>669</v>
      </c>
      <c r="H725" t="s">
        <v>2102</v>
      </c>
    </row>
    <row r="726" spans="5:8" x14ac:dyDescent="0.25">
      <c r="E726" t="s">
        <v>2104</v>
      </c>
      <c r="F726" t="s">
        <v>2105</v>
      </c>
      <c r="G726" t="s">
        <v>669</v>
      </c>
      <c r="H726" t="s">
        <v>2104</v>
      </c>
    </row>
    <row r="727" spans="5:8" x14ac:dyDescent="0.25">
      <c r="E727" t="s">
        <v>2106</v>
      </c>
      <c r="F727" t="s">
        <v>2107</v>
      </c>
      <c r="G727" t="s">
        <v>669</v>
      </c>
      <c r="H727" t="s">
        <v>2106</v>
      </c>
    </row>
    <row r="728" spans="5:8" x14ac:dyDescent="0.25">
      <c r="E728" t="s">
        <v>2108</v>
      </c>
      <c r="F728" t="s">
        <v>2109</v>
      </c>
      <c r="G728" t="s">
        <v>669</v>
      </c>
      <c r="H728" t="s">
        <v>2108</v>
      </c>
    </row>
    <row r="729" spans="5:8" x14ac:dyDescent="0.25">
      <c r="E729" t="s">
        <v>2110</v>
      </c>
      <c r="F729" t="s">
        <v>2111</v>
      </c>
      <c r="G729" t="s">
        <v>669</v>
      </c>
      <c r="H729" t="s">
        <v>2110</v>
      </c>
    </row>
    <row r="730" spans="5:8" x14ac:dyDescent="0.25">
      <c r="E730" t="s">
        <v>2112</v>
      </c>
      <c r="F730" t="s">
        <v>2113</v>
      </c>
      <c r="G730" t="s">
        <v>669</v>
      </c>
      <c r="H730" t="s">
        <v>2112</v>
      </c>
    </row>
    <row r="731" spans="5:8" x14ac:dyDescent="0.25">
      <c r="E731" t="s">
        <v>2114</v>
      </c>
      <c r="F731" t="s">
        <v>2115</v>
      </c>
      <c r="G731" t="s">
        <v>669</v>
      </c>
      <c r="H731" t="s">
        <v>2114</v>
      </c>
    </row>
    <row r="732" spans="5:8" x14ac:dyDescent="0.25">
      <c r="E732" t="s">
        <v>2116</v>
      </c>
      <c r="F732" t="s">
        <v>2117</v>
      </c>
      <c r="G732" t="s">
        <v>669</v>
      </c>
      <c r="H732" t="s">
        <v>2116</v>
      </c>
    </row>
    <row r="733" spans="5:8" x14ac:dyDescent="0.25">
      <c r="E733" t="s">
        <v>2118</v>
      </c>
      <c r="F733" t="s">
        <v>2119</v>
      </c>
      <c r="G733" t="s">
        <v>669</v>
      </c>
      <c r="H733" t="s">
        <v>2118</v>
      </c>
    </row>
    <row r="734" spans="5:8" x14ac:dyDescent="0.25">
      <c r="E734" t="s">
        <v>2120</v>
      </c>
      <c r="F734" t="s">
        <v>2121</v>
      </c>
      <c r="G734" t="s">
        <v>669</v>
      </c>
      <c r="H734" t="s">
        <v>2120</v>
      </c>
    </row>
    <row r="735" spans="5:8" x14ac:dyDescent="0.25">
      <c r="E735" t="s">
        <v>2122</v>
      </c>
      <c r="F735" t="s">
        <v>2123</v>
      </c>
      <c r="G735" t="s">
        <v>669</v>
      </c>
      <c r="H735" t="s">
        <v>2122</v>
      </c>
    </row>
    <row r="736" spans="5:8" x14ac:dyDescent="0.25">
      <c r="E736" t="s">
        <v>2124</v>
      </c>
      <c r="F736" t="s">
        <v>2125</v>
      </c>
      <c r="G736" t="s">
        <v>669</v>
      </c>
      <c r="H736" t="s">
        <v>2124</v>
      </c>
    </row>
    <row r="737" spans="5:8" x14ac:dyDescent="0.25">
      <c r="E737" t="s">
        <v>2126</v>
      </c>
      <c r="F737" t="s">
        <v>2127</v>
      </c>
      <c r="G737" t="s">
        <v>669</v>
      </c>
      <c r="H737" t="s">
        <v>2126</v>
      </c>
    </row>
    <row r="738" spans="5:8" x14ac:dyDescent="0.25">
      <c r="E738" t="s">
        <v>2128</v>
      </c>
      <c r="F738" t="s">
        <v>2129</v>
      </c>
      <c r="G738" t="s">
        <v>669</v>
      </c>
      <c r="H738" t="s">
        <v>2128</v>
      </c>
    </row>
    <row r="739" spans="5:8" x14ac:dyDescent="0.25">
      <c r="E739" t="s">
        <v>2130</v>
      </c>
      <c r="F739" t="s">
        <v>2131</v>
      </c>
      <c r="G739" t="s">
        <v>669</v>
      </c>
      <c r="H739" t="s">
        <v>2130</v>
      </c>
    </row>
    <row r="740" spans="5:8" x14ac:dyDescent="0.25">
      <c r="E740" t="s">
        <v>2132</v>
      </c>
      <c r="F740" t="s">
        <v>2133</v>
      </c>
      <c r="G740" t="s">
        <v>669</v>
      </c>
      <c r="H740" t="s">
        <v>2132</v>
      </c>
    </row>
    <row r="741" spans="5:8" x14ac:dyDescent="0.25">
      <c r="E741" t="s">
        <v>2134</v>
      </c>
      <c r="F741" t="s">
        <v>2135</v>
      </c>
      <c r="G741" t="s">
        <v>669</v>
      </c>
      <c r="H741" t="s">
        <v>2134</v>
      </c>
    </row>
    <row r="742" spans="5:8" x14ac:dyDescent="0.25">
      <c r="E742" t="s">
        <v>2136</v>
      </c>
      <c r="F742" t="s">
        <v>2137</v>
      </c>
      <c r="G742" t="s">
        <v>669</v>
      </c>
      <c r="H742" t="s">
        <v>2136</v>
      </c>
    </row>
    <row r="743" spans="5:8" x14ac:dyDescent="0.25">
      <c r="E743" t="s">
        <v>2138</v>
      </c>
      <c r="F743" t="s">
        <v>2139</v>
      </c>
      <c r="G743" t="s">
        <v>669</v>
      </c>
      <c r="H743" t="s">
        <v>2138</v>
      </c>
    </row>
    <row r="744" spans="5:8" x14ac:dyDescent="0.25">
      <c r="E744" t="s">
        <v>2140</v>
      </c>
      <c r="F744" t="s">
        <v>2141</v>
      </c>
      <c r="G744" t="s">
        <v>669</v>
      </c>
      <c r="H744" t="s">
        <v>2140</v>
      </c>
    </row>
    <row r="745" spans="5:8" x14ac:dyDescent="0.25">
      <c r="E745" t="s">
        <v>2142</v>
      </c>
      <c r="F745" t="s">
        <v>2143</v>
      </c>
      <c r="G745" t="s">
        <v>669</v>
      </c>
      <c r="H745" t="s">
        <v>2142</v>
      </c>
    </row>
    <row r="746" spans="5:8" x14ac:dyDescent="0.25">
      <c r="E746" t="s">
        <v>2144</v>
      </c>
      <c r="F746" t="s">
        <v>2145</v>
      </c>
      <c r="G746" t="s">
        <v>669</v>
      </c>
      <c r="H746" t="s">
        <v>2144</v>
      </c>
    </row>
    <row r="747" spans="5:8" x14ac:dyDescent="0.25">
      <c r="E747" t="s">
        <v>2146</v>
      </c>
      <c r="F747" t="s">
        <v>2147</v>
      </c>
      <c r="G747" t="s">
        <v>669</v>
      </c>
      <c r="H747" t="s">
        <v>2146</v>
      </c>
    </row>
    <row r="748" spans="5:8" x14ac:dyDescent="0.25">
      <c r="E748" t="s">
        <v>2148</v>
      </c>
      <c r="F748" t="s">
        <v>2149</v>
      </c>
      <c r="G748" t="s">
        <v>669</v>
      </c>
      <c r="H748" t="s">
        <v>2148</v>
      </c>
    </row>
    <row r="749" spans="5:8" x14ac:dyDescent="0.25">
      <c r="E749" t="s">
        <v>2150</v>
      </c>
      <c r="F749" t="s">
        <v>2151</v>
      </c>
      <c r="G749" t="s">
        <v>669</v>
      </c>
      <c r="H749" t="s">
        <v>2150</v>
      </c>
    </row>
    <row r="750" spans="5:8" x14ac:dyDescent="0.25">
      <c r="E750" t="s">
        <v>2152</v>
      </c>
      <c r="F750" t="s">
        <v>2153</v>
      </c>
      <c r="G750" t="s">
        <v>669</v>
      </c>
      <c r="H750" t="s">
        <v>2152</v>
      </c>
    </row>
    <row r="751" spans="5:8" x14ac:dyDescent="0.25">
      <c r="E751" t="s">
        <v>2154</v>
      </c>
      <c r="F751" t="s">
        <v>2155</v>
      </c>
      <c r="G751" t="s">
        <v>669</v>
      </c>
      <c r="H751" t="s">
        <v>2154</v>
      </c>
    </row>
    <row r="752" spans="5:8" x14ac:dyDescent="0.25">
      <c r="E752" t="s">
        <v>2156</v>
      </c>
      <c r="F752" t="s">
        <v>2157</v>
      </c>
      <c r="G752" t="s">
        <v>669</v>
      </c>
      <c r="H752" t="s">
        <v>2156</v>
      </c>
    </row>
    <row r="753" spans="5:8" x14ac:dyDescent="0.25">
      <c r="E753" t="s">
        <v>2158</v>
      </c>
      <c r="F753" t="s">
        <v>2159</v>
      </c>
      <c r="G753" t="s">
        <v>669</v>
      </c>
      <c r="H753" t="s">
        <v>2158</v>
      </c>
    </row>
    <row r="754" spans="5:8" x14ac:dyDescent="0.25">
      <c r="E754" t="s">
        <v>2160</v>
      </c>
      <c r="F754" t="s">
        <v>2161</v>
      </c>
      <c r="G754" t="s">
        <v>669</v>
      </c>
      <c r="H754" t="s">
        <v>2160</v>
      </c>
    </row>
    <row r="755" spans="5:8" x14ac:dyDescent="0.25">
      <c r="E755" t="s">
        <v>2162</v>
      </c>
      <c r="F755" t="s">
        <v>2163</v>
      </c>
      <c r="G755" t="s">
        <v>669</v>
      </c>
      <c r="H755" t="s">
        <v>2162</v>
      </c>
    </row>
    <row r="756" spans="5:8" x14ac:dyDescent="0.25">
      <c r="E756" t="s">
        <v>2164</v>
      </c>
      <c r="F756" t="s">
        <v>2165</v>
      </c>
      <c r="G756" t="s">
        <v>669</v>
      </c>
      <c r="H756" t="s">
        <v>2164</v>
      </c>
    </row>
    <row r="757" spans="5:8" x14ac:dyDescent="0.25">
      <c r="E757" t="s">
        <v>2166</v>
      </c>
      <c r="F757" t="s">
        <v>2167</v>
      </c>
      <c r="G757" t="s">
        <v>669</v>
      </c>
      <c r="H757" t="s">
        <v>2166</v>
      </c>
    </row>
    <row r="758" spans="5:8" x14ac:dyDescent="0.25">
      <c r="E758" t="s">
        <v>2168</v>
      </c>
      <c r="F758" t="s">
        <v>2169</v>
      </c>
      <c r="G758" t="s">
        <v>669</v>
      </c>
      <c r="H758" t="s">
        <v>2168</v>
      </c>
    </row>
    <row r="759" spans="5:8" x14ac:dyDescent="0.25">
      <c r="E759" t="s">
        <v>2170</v>
      </c>
      <c r="F759" t="s">
        <v>2171</v>
      </c>
      <c r="G759" t="s">
        <v>669</v>
      </c>
      <c r="H759" t="s">
        <v>2170</v>
      </c>
    </row>
    <row r="760" spans="5:8" x14ac:dyDescent="0.25">
      <c r="E760" t="s">
        <v>2172</v>
      </c>
      <c r="F760" t="s">
        <v>2173</v>
      </c>
      <c r="G760" t="s">
        <v>669</v>
      </c>
      <c r="H760" t="s">
        <v>2172</v>
      </c>
    </row>
    <row r="761" spans="5:8" x14ac:dyDescent="0.25">
      <c r="E761" t="s">
        <v>2174</v>
      </c>
      <c r="F761" t="s">
        <v>2175</v>
      </c>
      <c r="G761" t="s">
        <v>669</v>
      </c>
      <c r="H761" t="s">
        <v>2174</v>
      </c>
    </row>
    <row r="762" spans="5:8" x14ac:dyDescent="0.25">
      <c r="E762" t="s">
        <v>2176</v>
      </c>
      <c r="F762" t="s">
        <v>2177</v>
      </c>
      <c r="G762" t="s">
        <v>669</v>
      </c>
      <c r="H762" t="s">
        <v>2176</v>
      </c>
    </row>
    <row r="763" spans="5:8" x14ac:dyDescent="0.25">
      <c r="E763" t="s">
        <v>2178</v>
      </c>
      <c r="F763" t="s">
        <v>2179</v>
      </c>
      <c r="G763" t="s">
        <v>669</v>
      </c>
      <c r="H763" t="s">
        <v>2178</v>
      </c>
    </row>
    <row r="764" spans="5:8" x14ac:dyDescent="0.25">
      <c r="E764" t="s">
        <v>2180</v>
      </c>
      <c r="F764" t="s">
        <v>2181</v>
      </c>
      <c r="G764" t="s">
        <v>669</v>
      </c>
      <c r="H764" t="s">
        <v>2180</v>
      </c>
    </row>
    <row r="765" spans="5:8" x14ac:dyDescent="0.25">
      <c r="E765" t="s">
        <v>2182</v>
      </c>
      <c r="F765" t="s">
        <v>2183</v>
      </c>
      <c r="G765" t="s">
        <v>669</v>
      </c>
      <c r="H765" t="s">
        <v>2182</v>
      </c>
    </row>
    <row r="766" spans="5:8" x14ac:dyDescent="0.25">
      <c r="E766" t="s">
        <v>2184</v>
      </c>
      <c r="F766" t="s">
        <v>2185</v>
      </c>
      <c r="G766" t="s">
        <v>669</v>
      </c>
      <c r="H766" t="s">
        <v>2184</v>
      </c>
    </row>
    <row r="767" spans="5:8" x14ac:dyDescent="0.25">
      <c r="E767" t="s">
        <v>2186</v>
      </c>
      <c r="F767" t="s">
        <v>2187</v>
      </c>
      <c r="G767" t="s">
        <v>669</v>
      </c>
      <c r="H767" t="s">
        <v>2186</v>
      </c>
    </row>
    <row r="768" spans="5:8" x14ac:dyDescent="0.25">
      <c r="E768" t="s">
        <v>2188</v>
      </c>
      <c r="F768" t="s">
        <v>2189</v>
      </c>
      <c r="G768" t="s">
        <v>669</v>
      </c>
      <c r="H768" t="s">
        <v>2188</v>
      </c>
    </row>
    <row r="769" spans="5:8" x14ac:dyDescent="0.25">
      <c r="E769" t="s">
        <v>2190</v>
      </c>
      <c r="F769" t="s">
        <v>2191</v>
      </c>
      <c r="G769" t="s">
        <v>669</v>
      </c>
      <c r="H769" t="s">
        <v>2190</v>
      </c>
    </row>
    <row r="770" spans="5:8" x14ac:dyDescent="0.25">
      <c r="E770" t="s">
        <v>2192</v>
      </c>
      <c r="F770" t="s">
        <v>2193</v>
      </c>
      <c r="G770" t="s">
        <v>669</v>
      </c>
      <c r="H770" t="s">
        <v>2192</v>
      </c>
    </row>
    <row r="771" spans="5:8" x14ac:dyDescent="0.25">
      <c r="E771" t="s">
        <v>2194</v>
      </c>
      <c r="F771" t="s">
        <v>2195</v>
      </c>
      <c r="G771" t="s">
        <v>669</v>
      </c>
      <c r="H771" t="s">
        <v>2194</v>
      </c>
    </row>
    <row r="772" spans="5:8" x14ac:dyDescent="0.25">
      <c r="E772" t="s">
        <v>2196</v>
      </c>
      <c r="F772" t="s">
        <v>2197</v>
      </c>
      <c r="G772" t="s">
        <v>669</v>
      </c>
      <c r="H772" t="s">
        <v>2196</v>
      </c>
    </row>
    <row r="773" spans="5:8" x14ac:dyDescent="0.25">
      <c r="E773" t="s">
        <v>2198</v>
      </c>
      <c r="F773" t="s">
        <v>2199</v>
      </c>
      <c r="G773" t="s">
        <v>669</v>
      </c>
      <c r="H773" t="s">
        <v>2198</v>
      </c>
    </row>
    <row r="774" spans="5:8" x14ac:dyDescent="0.25">
      <c r="E774" t="s">
        <v>2200</v>
      </c>
      <c r="F774" t="s">
        <v>2201</v>
      </c>
      <c r="G774" t="s">
        <v>669</v>
      </c>
      <c r="H774" t="s">
        <v>2200</v>
      </c>
    </row>
    <row r="775" spans="5:8" x14ac:dyDescent="0.25">
      <c r="E775" t="s">
        <v>2202</v>
      </c>
      <c r="F775" t="s">
        <v>2203</v>
      </c>
      <c r="G775" t="s">
        <v>669</v>
      </c>
      <c r="H775" t="s">
        <v>2202</v>
      </c>
    </row>
    <row r="776" spans="5:8" x14ac:dyDescent="0.25">
      <c r="E776" t="s">
        <v>2204</v>
      </c>
      <c r="F776" t="s">
        <v>2205</v>
      </c>
      <c r="G776" t="s">
        <v>669</v>
      </c>
      <c r="H776" t="s">
        <v>2204</v>
      </c>
    </row>
    <row r="777" spans="5:8" x14ac:dyDescent="0.25">
      <c r="E777" t="s">
        <v>2206</v>
      </c>
      <c r="F777" t="s">
        <v>2207</v>
      </c>
      <c r="G777" t="s">
        <v>669</v>
      </c>
      <c r="H777" t="s">
        <v>2206</v>
      </c>
    </row>
    <row r="778" spans="5:8" x14ac:dyDescent="0.25">
      <c r="E778" t="s">
        <v>2208</v>
      </c>
      <c r="F778" t="s">
        <v>2209</v>
      </c>
      <c r="G778" t="s">
        <v>669</v>
      </c>
      <c r="H778" t="s">
        <v>2208</v>
      </c>
    </row>
    <row r="779" spans="5:8" x14ac:dyDescent="0.25">
      <c r="E779" t="s">
        <v>2210</v>
      </c>
      <c r="F779" t="s">
        <v>2211</v>
      </c>
      <c r="G779" t="s">
        <v>669</v>
      </c>
      <c r="H779" t="s">
        <v>2210</v>
      </c>
    </row>
    <row r="780" spans="5:8" x14ac:dyDescent="0.25">
      <c r="E780" t="s">
        <v>2212</v>
      </c>
      <c r="F780" t="s">
        <v>2213</v>
      </c>
      <c r="G780" t="s">
        <v>669</v>
      </c>
      <c r="H780" t="s">
        <v>2212</v>
      </c>
    </row>
    <row r="781" spans="5:8" x14ac:dyDescent="0.25">
      <c r="E781" t="s">
        <v>2214</v>
      </c>
      <c r="F781" t="s">
        <v>2215</v>
      </c>
      <c r="G781" t="s">
        <v>669</v>
      </c>
      <c r="H781" t="s">
        <v>2214</v>
      </c>
    </row>
    <row r="782" spans="5:8" x14ac:dyDescent="0.25">
      <c r="E782" t="s">
        <v>2216</v>
      </c>
      <c r="F782" t="s">
        <v>2217</v>
      </c>
      <c r="G782" t="s">
        <v>669</v>
      </c>
      <c r="H782" t="s">
        <v>2216</v>
      </c>
    </row>
    <row r="783" spans="5:8" x14ac:dyDescent="0.25">
      <c r="E783" t="s">
        <v>2218</v>
      </c>
      <c r="F783" t="s">
        <v>2219</v>
      </c>
      <c r="G783" t="s">
        <v>669</v>
      </c>
      <c r="H783" t="s">
        <v>2218</v>
      </c>
    </row>
    <row r="784" spans="5:8" x14ac:dyDescent="0.25">
      <c r="E784" t="s">
        <v>2220</v>
      </c>
      <c r="F784" t="s">
        <v>2221</v>
      </c>
      <c r="G784" t="s">
        <v>669</v>
      </c>
      <c r="H784" t="s">
        <v>2220</v>
      </c>
    </row>
    <row r="785" spans="5:8" x14ac:dyDescent="0.25">
      <c r="E785" t="s">
        <v>2222</v>
      </c>
      <c r="F785" t="s">
        <v>2223</v>
      </c>
      <c r="G785" t="s">
        <v>669</v>
      </c>
      <c r="H785" t="s">
        <v>2222</v>
      </c>
    </row>
    <row r="786" spans="5:8" x14ac:dyDescent="0.25">
      <c r="E786" t="s">
        <v>2224</v>
      </c>
      <c r="F786" t="s">
        <v>2225</v>
      </c>
      <c r="G786" t="s">
        <v>669</v>
      </c>
      <c r="H786" t="s">
        <v>2224</v>
      </c>
    </row>
    <row r="787" spans="5:8" x14ac:dyDescent="0.25">
      <c r="E787" t="s">
        <v>2226</v>
      </c>
      <c r="F787" t="s">
        <v>2227</v>
      </c>
      <c r="G787" t="s">
        <v>669</v>
      </c>
      <c r="H787" t="s">
        <v>2226</v>
      </c>
    </row>
    <row r="788" spans="5:8" x14ac:dyDescent="0.25">
      <c r="E788" t="s">
        <v>2228</v>
      </c>
      <c r="F788" t="s">
        <v>2229</v>
      </c>
      <c r="G788" t="s">
        <v>669</v>
      </c>
      <c r="H788" t="s">
        <v>2228</v>
      </c>
    </row>
    <row r="789" spans="5:8" x14ac:dyDescent="0.25">
      <c r="E789" t="s">
        <v>2230</v>
      </c>
      <c r="F789" t="s">
        <v>2231</v>
      </c>
      <c r="G789" t="s">
        <v>669</v>
      </c>
      <c r="H789" t="s">
        <v>2230</v>
      </c>
    </row>
    <row r="790" spans="5:8" x14ac:dyDescent="0.25">
      <c r="E790" t="s">
        <v>2232</v>
      </c>
      <c r="F790" t="s">
        <v>2233</v>
      </c>
      <c r="G790" t="s">
        <v>669</v>
      </c>
      <c r="H790" t="s">
        <v>2232</v>
      </c>
    </row>
    <row r="791" spans="5:8" x14ac:dyDescent="0.25">
      <c r="E791" t="s">
        <v>2234</v>
      </c>
      <c r="F791" t="s">
        <v>2235</v>
      </c>
      <c r="G791" t="s">
        <v>669</v>
      </c>
      <c r="H791" t="s">
        <v>2234</v>
      </c>
    </row>
    <row r="792" spans="5:8" x14ac:dyDescent="0.25">
      <c r="E792" t="s">
        <v>2236</v>
      </c>
      <c r="F792" t="s">
        <v>2237</v>
      </c>
      <c r="G792" t="s">
        <v>669</v>
      </c>
      <c r="H792" t="s">
        <v>2236</v>
      </c>
    </row>
    <row r="793" spans="5:8" x14ac:dyDescent="0.25">
      <c r="E793" t="s">
        <v>2238</v>
      </c>
      <c r="F793" t="s">
        <v>2239</v>
      </c>
      <c r="G793" t="s">
        <v>669</v>
      </c>
      <c r="H793" t="s">
        <v>2238</v>
      </c>
    </row>
    <row r="794" spans="5:8" x14ac:dyDescent="0.25">
      <c r="E794" t="s">
        <v>2240</v>
      </c>
      <c r="F794" t="s">
        <v>2241</v>
      </c>
      <c r="G794" t="s">
        <v>669</v>
      </c>
      <c r="H794" t="s">
        <v>2240</v>
      </c>
    </row>
    <row r="795" spans="5:8" x14ac:dyDescent="0.25">
      <c r="E795" t="s">
        <v>2242</v>
      </c>
      <c r="F795" t="s">
        <v>2243</v>
      </c>
      <c r="G795" t="s">
        <v>669</v>
      </c>
      <c r="H795" t="s">
        <v>2242</v>
      </c>
    </row>
    <row r="796" spans="5:8" x14ac:dyDescent="0.25">
      <c r="E796" t="s">
        <v>2244</v>
      </c>
      <c r="F796" t="s">
        <v>2245</v>
      </c>
      <c r="G796" t="s">
        <v>669</v>
      </c>
      <c r="H796" t="s">
        <v>2244</v>
      </c>
    </row>
    <row r="797" spans="5:8" x14ac:dyDescent="0.25">
      <c r="E797" t="s">
        <v>2246</v>
      </c>
      <c r="F797" t="s">
        <v>2247</v>
      </c>
      <c r="G797" t="s">
        <v>672</v>
      </c>
      <c r="H797" t="s">
        <v>2246</v>
      </c>
    </row>
    <row r="798" spans="5:8" x14ac:dyDescent="0.25">
      <c r="E798" t="s">
        <v>2248</v>
      </c>
      <c r="F798" t="s">
        <v>2249</v>
      </c>
      <c r="G798" t="s">
        <v>672</v>
      </c>
      <c r="H798" t="s">
        <v>2248</v>
      </c>
    </row>
    <row r="799" spans="5:8" x14ac:dyDescent="0.25">
      <c r="E799" t="s">
        <v>2250</v>
      </c>
      <c r="F799" t="s">
        <v>185</v>
      </c>
      <c r="G799" t="s">
        <v>672</v>
      </c>
      <c r="H799" t="s">
        <v>2250</v>
      </c>
    </row>
    <row r="800" spans="5:8" x14ac:dyDescent="0.25">
      <c r="E800" t="s">
        <v>2251</v>
      </c>
      <c r="F800" t="s">
        <v>2252</v>
      </c>
      <c r="G800" t="s">
        <v>672</v>
      </c>
      <c r="H800" t="s">
        <v>2251</v>
      </c>
    </row>
    <row r="801" spans="5:8" x14ac:dyDescent="0.25">
      <c r="E801" t="s">
        <v>2253</v>
      </c>
      <c r="F801" t="s">
        <v>2254</v>
      </c>
      <c r="G801" t="s">
        <v>672</v>
      </c>
      <c r="H801" t="s">
        <v>2253</v>
      </c>
    </row>
    <row r="802" spans="5:8" x14ac:dyDescent="0.25">
      <c r="E802" t="s">
        <v>2255</v>
      </c>
      <c r="F802" t="s">
        <v>2256</v>
      </c>
      <c r="G802" t="s">
        <v>672</v>
      </c>
      <c r="H802" t="s">
        <v>2255</v>
      </c>
    </row>
    <row r="803" spans="5:8" x14ac:dyDescent="0.25">
      <c r="E803" t="s">
        <v>2257</v>
      </c>
      <c r="F803" t="s">
        <v>2258</v>
      </c>
      <c r="G803" t="s">
        <v>672</v>
      </c>
      <c r="H803" t="s">
        <v>2257</v>
      </c>
    </row>
    <row r="804" spans="5:8" x14ac:dyDescent="0.25">
      <c r="E804" t="s">
        <v>2259</v>
      </c>
      <c r="F804" t="s">
        <v>2260</v>
      </c>
      <c r="G804" t="s">
        <v>672</v>
      </c>
      <c r="H804" t="s">
        <v>2259</v>
      </c>
    </row>
    <row r="805" spans="5:8" x14ac:dyDescent="0.25">
      <c r="E805" t="s">
        <v>2261</v>
      </c>
      <c r="F805" t="s">
        <v>2262</v>
      </c>
      <c r="G805" t="s">
        <v>672</v>
      </c>
      <c r="H805" t="s">
        <v>2261</v>
      </c>
    </row>
    <row r="806" spans="5:8" x14ac:dyDescent="0.25">
      <c r="E806" t="s">
        <v>2263</v>
      </c>
      <c r="F806" t="s">
        <v>2264</v>
      </c>
      <c r="G806" t="s">
        <v>672</v>
      </c>
      <c r="H806" t="s">
        <v>2263</v>
      </c>
    </row>
    <row r="807" spans="5:8" x14ac:dyDescent="0.25">
      <c r="E807" t="s">
        <v>2265</v>
      </c>
      <c r="F807" t="s">
        <v>2266</v>
      </c>
      <c r="G807" t="s">
        <v>672</v>
      </c>
      <c r="H807" t="s">
        <v>2265</v>
      </c>
    </row>
    <row r="808" spans="5:8" x14ac:dyDescent="0.25">
      <c r="E808" t="s">
        <v>2267</v>
      </c>
      <c r="F808" t="s">
        <v>2268</v>
      </c>
      <c r="G808" t="s">
        <v>672</v>
      </c>
      <c r="H808" t="s">
        <v>2267</v>
      </c>
    </row>
    <row r="809" spans="5:8" x14ac:dyDescent="0.25">
      <c r="E809" t="s">
        <v>2269</v>
      </c>
      <c r="F809" t="s">
        <v>2270</v>
      </c>
      <c r="G809" t="s">
        <v>672</v>
      </c>
      <c r="H809" t="s">
        <v>2269</v>
      </c>
    </row>
    <row r="810" spans="5:8" x14ac:dyDescent="0.25">
      <c r="E810" t="s">
        <v>2271</v>
      </c>
      <c r="F810" t="s">
        <v>2272</v>
      </c>
      <c r="G810" t="s">
        <v>672</v>
      </c>
      <c r="H810" t="s">
        <v>2271</v>
      </c>
    </row>
    <row r="811" spans="5:8" x14ac:dyDescent="0.25">
      <c r="E811" t="s">
        <v>2273</v>
      </c>
      <c r="F811" t="s">
        <v>2274</v>
      </c>
      <c r="G811" t="s">
        <v>672</v>
      </c>
      <c r="H811" t="s">
        <v>2273</v>
      </c>
    </row>
    <row r="812" spans="5:8" x14ac:dyDescent="0.25">
      <c r="E812" t="s">
        <v>2275</v>
      </c>
      <c r="F812" t="s">
        <v>2276</v>
      </c>
      <c r="G812" t="s">
        <v>672</v>
      </c>
      <c r="H812" t="s">
        <v>2275</v>
      </c>
    </row>
    <row r="813" spans="5:8" x14ac:dyDescent="0.25">
      <c r="E813" t="s">
        <v>2277</v>
      </c>
      <c r="F813" t="s">
        <v>2278</v>
      </c>
      <c r="G813" t="s">
        <v>672</v>
      </c>
      <c r="H813" t="s">
        <v>2277</v>
      </c>
    </row>
    <row r="814" spans="5:8" x14ac:dyDescent="0.25">
      <c r="E814" t="s">
        <v>2279</v>
      </c>
      <c r="F814" t="s">
        <v>2280</v>
      </c>
      <c r="G814" t="s">
        <v>672</v>
      </c>
      <c r="H814" t="s">
        <v>2279</v>
      </c>
    </row>
    <row r="815" spans="5:8" x14ac:dyDescent="0.25">
      <c r="E815" t="s">
        <v>2281</v>
      </c>
      <c r="F815" t="s">
        <v>2282</v>
      </c>
      <c r="G815" t="s">
        <v>672</v>
      </c>
      <c r="H815" t="s">
        <v>2281</v>
      </c>
    </row>
    <row r="816" spans="5:8" x14ac:dyDescent="0.25">
      <c r="E816" t="s">
        <v>2283</v>
      </c>
      <c r="F816" t="s">
        <v>2284</v>
      </c>
      <c r="G816" t="s">
        <v>672</v>
      </c>
      <c r="H816" t="s">
        <v>2283</v>
      </c>
    </row>
    <row r="817" spans="5:8" x14ac:dyDescent="0.25">
      <c r="E817" t="s">
        <v>2285</v>
      </c>
      <c r="F817" t="s">
        <v>2286</v>
      </c>
      <c r="G817" t="s">
        <v>672</v>
      </c>
      <c r="H817" t="s">
        <v>2285</v>
      </c>
    </row>
    <row r="818" spans="5:8" x14ac:dyDescent="0.25">
      <c r="E818" t="s">
        <v>2287</v>
      </c>
      <c r="F818" t="s">
        <v>2288</v>
      </c>
      <c r="G818" t="s">
        <v>672</v>
      </c>
      <c r="H818" t="s">
        <v>2287</v>
      </c>
    </row>
    <row r="819" spans="5:8" x14ac:dyDescent="0.25">
      <c r="E819" t="s">
        <v>2289</v>
      </c>
      <c r="F819" t="s">
        <v>2290</v>
      </c>
      <c r="G819" t="s">
        <v>672</v>
      </c>
      <c r="H819" t="s">
        <v>2289</v>
      </c>
    </row>
    <row r="820" spans="5:8" x14ac:dyDescent="0.25">
      <c r="E820" t="s">
        <v>2291</v>
      </c>
      <c r="F820" t="s">
        <v>2292</v>
      </c>
      <c r="G820" t="s">
        <v>672</v>
      </c>
      <c r="H820" t="s">
        <v>2291</v>
      </c>
    </row>
    <row r="821" spans="5:8" x14ac:dyDescent="0.25">
      <c r="E821" t="s">
        <v>2293</v>
      </c>
      <c r="F821" t="s">
        <v>2294</v>
      </c>
      <c r="G821" t="s">
        <v>672</v>
      </c>
      <c r="H821" t="s">
        <v>2293</v>
      </c>
    </row>
    <row r="822" spans="5:8" x14ac:dyDescent="0.25">
      <c r="E822" t="s">
        <v>2295</v>
      </c>
      <c r="F822" t="s">
        <v>2296</v>
      </c>
      <c r="G822" t="s">
        <v>672</v>
      </c>
      <c r="H822" t="s">
        <v>2295</v>
      </c>
    </row>
    <row r="823" spans="5:8" x14ac:dyDescent="0.25">
      <c r="E823" t="s">
        <v>2297</v>
      </c>
      <c r="F823" t="s">
        <v>2298</v>
      </c>
      <c r="G823" t="s">
        <v>672</v>
      </c>
      <c r="H823" t="s">
        <v>2297</v>
      </c>
    </row>
    <row r="824" spans="5:8" x14ac:dyDescent="0.25">
      <c r="E824" t="s">
        <v>2299</v>
      </c>
      <c r="F824" t="s">
        <v>2300</v>
      </c>
      <c r="G824" t="s">
        <v>672</v>
      </c>
      <c r="H824" t="s">
        <v>2299</v>
      </c>
    </row>
    <row r="825" spans="5:8" x14ac:dyDescent="0.25">
      <c r="E825" t="s">
        <v>2301</v>
      </c>
      <c r="F825" t="s">
        <v>2302</v>
      </c>
      <c r="G825" t="s">
        <v>672</v>
      </c>
      <c r="H825" t="s">
        <v>2301</v>
      </c>
    </row>
    <row r="826" spans="5:8" x14ac:dyDescent="0.25">
      <c r="E826" t="s">
        <v>2303</v>
      </c>
      <c r="F826" t="s">
        <v>2304</v>
      </c>
      <c r="G826" t="s">
        <v>672</v>
      </c>
      <c r="H826" t="s">
        <v>2303</v>
      </c>
    </row>
    <row r="827" spans="5:8" x14ac:dyDescent="0.25">
      <c r="E827" t="s">
        <v>2305</v>
      </c>
      <c r="F827" t="s">
        <v>2306</v>
      </c>
      <c r="G827" t="s">
        <v>672</v>
      </c>
      <c r="H827" t="s">
        <v>2305</v>
      </c>
    </row>
    <row r="828" spans="5:8" x14ac:dyDescent="0.25">
      <c r="E828" t="s">
        <v>2307</v>
      </c>
      <c r="F828" t="s">
        <v>2308</v>
      </c>
      <c r="G828" t="s">
        <v>672</v>
      </c>
      <c r="H828" t="s">
        <v>2307</v>
      </c>
    </row>
    <row r="829" spans="5:8" x14ac:dyDescent="0.25">
      <c r="E829" t="s">
        <v>2309</v>
      </c>
      <c r="F829" t="s">
        <v>2310</v>
      </c>
      <c r="G829" t="s">
        <v>672</v>
      </c>
      <c r="H829" t="s">
        <v>2309</v>
      </c>
    </row>
    <row r="830" spans="5:8" x14ac:dyDescent="0.25">
      <c r="E830" t="s">
        <v>2311</v>
      </c>
      <c r="F830" t="s">
        <v>2312</v>
      </c>
      <c r="G830" t="s">
        <v>672</v>
      </c>
      <c r="H830" t="s">
        <v>2311</v>
      </c>
    </row>
    <row r="831" spans="5:8" x14ac:dyDescent="0.25">
      <c r="E831" t="s">
        <v>2313</v>
      </c>
      <c r="F831" t="s">
        <v>2314</v>
      </c>
      <c r="G831" t="s">
        <v>672</v>
      </c>
      <c r="H831" t="s">
        <v>2313</v>
      </c>
    </row>
    <row r="832" spans="5:8" x14ac:dyDescent="0.25">
      <c r="E832" t="s">
        <v>2315</v>
      </c>
      <c r="F832" t="s">
        <v>2316</v>
      </c>
      <c r="G832" t="s">
        <v>672</v>
      </c>
      <c r="H832" t="s">
        <v>2315</v>
      </c>
    </row>
    <row r="833" spans="5:8" x14ac:dyDescent="0.25">
      <c r="E833" t="s">
        <v>2317</v>
      </c>
      <c r="F833" t="s">
        <v>2318</v>
      </c>
      <c r="G833" t="s">
        <v>672</v>
      </c>
      <c r="H833" t="s">
        <v>2317</v>
      </c>
    </row>
    <row r="834" spans="5:8" x14ac:dyDescent="0.25">
      <c r="E834" t="s">
        <v>2319</v>
      </c>
      <c r="F834" t="s">
        <v>2320</v>
      </c>
      <c r="G834" t="s">
        <v>672</v>
      </c>
      <c r="H834" t="s">
        <v>2319</v>
      </c>
    </row>
    <row r="835" spans="5:8" x14ac:dyDescent="0.25">
      <c r="E835" t="s">
        <v>2321</v>
      </c>
      <c r="F835" t="s">
        <v>2322</v>
      </c>
      <c r="G835" t="s">
        <v>672</v>
      </c>
      <c r="H835" t="s">
        <v>2321</v>
      </c>
    </row>
    <row r="836" spans="5:8" x14ac:dyDescent="0.25">
      <c r="E836" t="s">
        <v>2323</v>
      </c>
      <c r="F836" t="s">
        <v>2324</v>
      </c>
      <c r="G836" t="s">
        <v>672</v>
      </c>
      <c r="H836" t="s">
        <v>2323</v>
      </c>
    </row>
    <row r="837" spans="5:8" x14ac:dyDescent="0.25">
      <c r="E837" t="s">
        <v>2325</v>
      </c>
      <c r="F837" t="s">
        <v>2326</v>
      </c>
      <c r="G837" t="s">
        <v>672</v>
      </c>
      <c r="H837" t="s">
        <v>2325</v>
      </c>
    </row>
    <row r="838" spans="5:8" x14ac:dyDescent="0.25">
      <c r="E838" t="s">
        <v>2327</v>
      </c>
      <c r="F838" t="s">
        <v>2328</v>
      </c>
      <c r="G838" t="s">
        <v>672</v>
      </c>
      <c r="H838" t="s">
        <v>2327</v>
      </c>
    </row>
    <row r="839" spans="5:8" x14ac:dyDescent="0.25">
      <c r="E839" t="s">
        <v>2329</v>
      </c>
      <c r="F839" t="s">
        <v>2330</v>
      </c>
      <c r="G839" t="s">
        <v>672</v>
      </c>
      <c r="H839" t="s">
        <v>2329</v>
      </c>
    </row>
    <row r="840" spans="5:8" x14ac:dyDescent="0.25">
      <c r="E840" t="s">
        <v>2331</v>
      </c>
      <c r="F840" t="s">
        <v>2332</v>
      </c>
      <c r="G840" t="s">
        <v>672</v>
      </c>
      <c r="H840" t="s">
        <v>2331</v>
      </c>
    </row>
    <row r="841" spans="5:8" x14ac:dyDescent="0.25">
      <c r="E841" t="s">
        <v>2333</v>
      </c>
      <c r="F841" t="s">
        <v>2334</v>
      </c>
      <c r="G841" t="s">
        <v>672</v>
      </c>
      <c r="H841" t="s">
        <v>2333</v>
      </c>
    </row>
    <row r="842" spans="5:8" x14ac:dyDescent="0.25">
      <c r="E842" t="s">
        <v>2335</v>
      </c>
      <c r="F842" t="s">
        <v>2336</v>
      </c>
      <c r="G842" t="s">
        <v>672</v>
      </c>
      <c r="H842" t="s">
        <v>2335</v>
      </c>
    </row>
    <row r="843" spans="5:8" x14ac:dyDescent="0.25">
      <c r="E843" t="s">
        <v>2337</v>
      </c>
      <c r="F843" t="s">
        <v>2338</v>
      </c>
      <c r="G843" t="s">
        <v>672</v>
      </c>
      <c r="H843" t="s">
        <v>2337</v>
      </c>
    </row>
    <row r="844" spans="5:8" x14ac:dyDescent="0.25">
      <c r="E844" t="s">
        <v>2339</v>
      </c>
      <c r="F844" t="s">
        <v>2340</v>
      </c>
      <c r="G844" t="s">
        <v>672</v>
      </c>
      <c r="H844" t="s">
        <v>2339</v>
      </c>
    </row>
    <row r="845" spans="5:8" x14ac:dyDescent="0.25">
      <c r="E845" t="s">
        <v>2341</v>
      </c>
      <c r="F845" t="s">
        <v>2342</v>
      </c>
      <c r="G845" t="s">
        <v>672</v>
      </c>
      <c r="H845" t="s">
        <v>2341</v>
      </c>
    </row>
    <row r="846" spans="5:8" x14ac:dyDescent="0.25">
      <c r="E846" t="s">
        <v>2343</v>
      </c>
      <c r="F846" t="s">
        <v>2344</v>
      </c>
      <c r="G846" t="s">
        <v>672</v>
      </c>
      <c r="H846" t="s">
        <v>2343</v>
      </c>
    </row>
    <row r="847" spans="5:8" x14ac:dyDescent="0.25">
      <c r="E847" t="s">
        <v>2345</v>
      </c>
      <c r="F847" t="s">
        <v>2346</v>
      </c>
      <c r="G847" t="s">
        <v>672</v>
      </c>
      <c r="H847" t="s">
        <v>2345</v>
      </c>
    </row>
    <row r="848" spans="5:8" x14ac:dyDescent="0.25">
      <c r="E848" t="s">
        <v>2347</v>
      </c>
      <c r="F848" t="s">
        <v>2348</v>
      </c>
      <c r="G848" t="s">
        <v>672</v>
      </c>
      <c r="H848" t="s">
        <v>2347</v>
      </c>
    </row>
    <row r="849" spans="5:8" x14ac:dyDescent="0.25">
      <c r="E849" t="s">
        <v>2349</v>
      </c>
      <c r="F849" t="s">
        <v>2350</v>
      </c>
      <c r="G849" t="s">
        <v>672</v>
      </c>
      <c r="H849" t="s">
        <v>2349</v>
      </c>
    </row>
    <row r="850" spans="5:8" x14ac:dyDescent="0.25">
      <c r="E850" t="s">
        <v>2351</v>
      </c>
      <c r="F850" t="s">
        <v>2352</v>
      </c>
      <c r="G850" t="s">
        <v>672</v>
      </c>
      <c r="H850" t="s">
        <v>2351</v>
      </c>
    </row>
    <row r="851" spans="5:8" x14ac:dyDescent="0.25">
      <c r="E851" t="s">
        <v>2353</v>
      </c>
      <c r="F851" t="s">
        <v>2354</v>
      </c>
      <c r="G851" t="s">
        <v>672</v>
      </c>
      <c r="H851" t="s">
        <v>2353</v>
      </c>
    </row>
    <row r="852" spans="5:8" x14ac:dyDescent="0.25">
      <c r="E852" t="s">
        <v>2355</v>
      </c>
      <c r="F852" t="s">
        <v>2356</v>
      </c>
      <c r="G852" t="s">
        <v>672</v>
      </c>
      <c r="H852" t="s">
        <v>2355</v>
      </c>
    </row>
    <row r="853" spans="5:8" x14ac:dyDescent="0.25">
      <c r="E853" t="s">
        <v>2357</v>
      </c>
      <c r="F853" t="s">
        <v>2358</v>
      </c>
      <c r="G853" t="s">
        <v>672</v>
      </c>
      <c r="H853" t="s">
        <v>2357</v>
      </c>
    </row>
    <row r="854" spans="5:8" x14ac:dyDescent="0.25">
      <c r="E854" t="s">
        <v>2359</v>
      </c>
      <c r="F854" t="s">
        <v>2360</v>
      </c>
      <c r="G854" t="s">
        <v>672</v>
      </c>
      <c r="H854" t="s">
        <v>2359</v>
      </c>
    </row>
    <row r="855" spans="5:8" x14ac:dyDescent="0.25">
      <c r="E855" t="s">
        <v>2361</v>
      </c>
      <c r="F855" t="s">
        <v>2362</v>
      </c>
      <c r="G855" t="s">
        <v>672</v>
      </c>
      <c r="H855" t="s">
        <v>2361</v>
      </c>
    </row>
    <row r="856" spans="5:8" x14ac:dyDescent="0.25">
      <c r="E856" t="s">
        <v>2363</v>
      </c>
      <c r="F856" t="s">
        <v>2364</v>
      </c>
      <c r="G856" t="s">
        <v>672</v>
      </c>
      <c r="H856" t="s">
        <v>2363</v>
      </c>
    </row>
    <row r="857" spans="5:8" x14ac:dyDescent="0.25">
      <c r="E857" t="s">
        <v>2365</v>
      </c>
      <c r="F857" t="s">
        <v>2366</v>
      </c>
      <c r="G857" t="s">
        <v>672</v>
      </c>
      <c r="H857" t="s">
        <v>2365</v>
      </c>
    </row>
    <row r="858" spans="5:8" x14ac:dyDescent="0.25">
      <c r="E858" t="s">
        <v>2367</v>
      </c>
      <c r="F858" t="s">
        <v>2368</v>
      </c>
      <c r="G858" t="s">
        <v>672</v>
      </c>
      <c r="H858" t="s">
        <v>2367</v>
      </c>
    </row>
    <row r="859" spans="5:8" x14ac:dyDescent="0.25">
      <c r="E859" t="s">
        <v>2369</v>
      </c>
      <c r="F859" t="s">
        <v>2370</v>
      </c>
      <c r="G859" t="s">
        <v>672</v>
      </c>
      <c r="H859" t="s">
        <v>2369</v>
      </c>
    </row>
    <row r="860" spans="5:8" x14ac:dyDescent="0.25">
      <c r="E860" t="s">
        <v>2371</v>
      </c>
      <c r="F860" t="s">
        <v>2372</v>
      </c>
      <c r="G860" t="s">
        <v>672</v>
      </c>
      <c r="H860" t="s">
        <v>2371</v>
      </c>
    </row>
    <row r="861" spans="5:8" x14ac:dyDescent="0.25">
      <c r="E861" t="s">
        <v>2373</v>
      </c>
      <c r="F861" t="s">
        <v>2374</v>
      </c>
      <c r="G861" t="s">
        <v>672</v>
      </c>
      <c r="H861" t="s">
        <v>2373</v>
      </c>
    </row>
    <row r="862" spans="5:8" x14ac:dyDescent="0.25">
      <c r="E862" t="s">
        <v>2375</v>
      </c>
      <c r="F862" t="s">
        <v>2376</v>
      </c>
      <c r="G862" t="s">
        <v>672</v>
      </c>
      <c r="H862" t="s">
        <v>2375</v>
      </c>
    </row>
    <row r="863" spans="5:8" x14ac:dyDescent="0.25">
      <c r="E863" t="s">
        <v>2377</v>
      </c>
      <c r="F863" t="s">
        <v>2378</v>
      </c>
      <c r="G863" t="s">
        <v>672</v>
      </c>
      <c r="H863" t="s">
        <v>2377</v>
      </c>
    </row>
    <row r="864" spans="5:8" x14ac:dyDescent="0.25">
      <c r="E864" t="s">
        <v>2379</v>
      </c>
      <c r="F864" t="s">
        <v>2380</v>
      </c>
      <c r="G864" t="s">
        <v>672</v>
      </c>
      <c r="H864" t="s">
        <v>2379</v>
      </c>
    </row>
    <row r="865" spans="5:8" x14ac:dyDescent="0.25">
      <c r="E865" t="s">
        <v>2381</v>
      </c>
      <c r="F865" t="s">
        <v>2382</v>
      </c>
      <c r="G865" t="s">
        <v>672</v>
      </c>
      <c r="H865" t="s">
        <v>2381</v>
      </c>
    </row>
    <row r="866" spans="5:8" x14ac:dyDescent="0.25">
      <c r="E866" t="s">
        <v>2383</v>
      </c>
      <c r="F866" t="s">
        <v>2384</v>
      </c>
      <c r="G866" t="s">
        <v>672</v>
      </c>
      <c r="H866" t="s">
        <v>2383</v>
      </c>
    </row>
    <row r="867" spans="5:8" x14ac:dyDescent="0.25">
      <c r="E867" t="s">
        <v>2385</v>
      </c>
      <c r="F867" t="s">
        <v>2386</v>
      </c>
      <c r="G867" t="s">
        <v>672</v>
      </c>
      <c r="H867" t="s">
        <v>2385</v>
      </c>
    </row>
    <row r="868" spans="5:8" x14ac:dyDescent="0.25">
      <c r="E868" t="s">
        <v>2387</v>
      </c>
      <c r="F868" t="s">
        <v>2388</v>
      </c>
      <c r="G868" t="s">
        <v>672</v>
      </c>
      <c r="H868" t="s">
        <v>2387</v>
      </c>
    </row>
    <row r="869" spans="5:8" x14ac:dyDescent="0.25">
      <c r="E869" t="s">
        <v>2389</v>
      </c>
      <c r="F869" t="s">
        <v>2390</v>
      </c>
      <c r="G869" t="s">
        <v>672</v>
      </c>
      <c r="H869" t="s">
        <v>2389</v>
      </c>
    </row>
    <row r="870" spans="5:8" x14ac:dyDescent="0.25">
      <c r="E870" t="s">
        <v>2391</v>
      </c>
      <c r="F870" t="s">
        <v>2392</v>
      </c>
      <c r="G870" t="s">
        <v>672</v>
      </c>
      <c r="H870" t="s">
        <v>2391</v>
      </c>
    </row>
    <row r="871" spans="5:8" x14ac:dyDescent="0.25">
      <c r="E871" t="s">
        <v>2393</v>
      </c>
      <c r="F871" t="s">
        <v>2394</v>
      </c>
      <c r="G871" t="s">
        <v>672</v>
      </c>
      <c r="H871" t="s">
        <v>2393</v>
      </c>
    </row>
    <row r="872" spans="5:8" x14ac:dyDescent="0.25">
      <c r="E872" t="s">
        <v>2395</v>
      </c>
      <c r="F872" t="s">
        <v>2396</v>
      </c>
      <c r="G872" t="s">
        <v>672</v>
      </c>
      <c r="H872" t="s">
        <v>2395</v>
      </c>
    </row>
    <row r="873" spans="5:8" x14ac:dyDescent="0.25">
      <c r="E873" t="s">
        <v>2397</v>
      </c>
      <c r="F873" t="s">
        <v>2398</v>
      </c>
      <c r="G873" t="s">
        <v>672</v>
      </c>
      <c r="H873" t="s">
        <v>2397</v>
      </c>
    </row>
    <row r="874" spans="5:8" x14ac:dyDescent="0.25">
      <c r="E874" t="s">
        <v>2399</v>
      </c>
      <c r="F874" t="s">
        <v>2400</v>
      </c>
      <c r="G874" t="s">
        <v>672</v>
      </c>
      <c r="H874" t="s">
        <v>2399</v>
      </c>
    </row>
    <row r="875" spans="5:8" x14ac:dyDescent="0.25">
      <c r="E875" t="s">
        <v>2401</v>
      </c>
      <c r="F875" t="s">
        <v>2402</v>
      </c>
      <c r="G875" t="s">
        <v>672</v>
      </c>
      <c r="H875" t="s">
        <v>2401</v>
      </c>
    </row>
    <row r="876" spans="5:8" x14ac:dyDescent="0.25">
      <c r="E876" t="s">
        <v>2403</v>
      </c>
      <c r="F876" t="s">
        <v>2404</v>
      </c>
      <c r="G876" t="s">
        <v>672</v>
      </c>
      <c r="H876" t="s">
        <v>2403</v>
      </c>
    </row>
    <row r="877" spans="5:8" x14ac:dyDescent="0.25">
      <c r="E877" t="s">
        <v>2405</v>
      </c>
      <c r="F877" t="s">
        <v>2406</v>
      </c>
      <c r="G877" t="s">
        <v>672</v>
      </c>
      <c r="H877" t="s">
        <v>2405</v>
      </c>
    </row>
    <row r="878" spans="5:8" x14ac:dyDescent="0.25">
      <c r="E878" t="s">
        <v>2407</v>
      </c>
      <c r="F878" t="s">
        <v>2408</v>
      </c>
      <c r="G878" t="s">
        <v>672</v>
      </c>
      <c r="H878" t="s">
        <v>2407</v>
      </c>
    </row>
    <row r="879" spans="5:8" x14ac:dyDescent="0.25">
      <c r="E879" t="s">
        <v>2409</v>
      </c>
      <c r="F879" t="s">
        <v>2410</v>
      </c>
      <c r="G879" t="s">
        <v>672</v>
      </c>
      <c r="H879" t="s">
        <v>2409</v>
      </c>
    </row>
    <row r="880" spans="5:8" x14ac:dyDescent="0.25">
      <c r="E880" t="s">
        <v>2411</v>
      </c>
      <c r="F880" t="s">
        <v>2412</v>
      </c>
      <c r="G880" t="s">
        <v>675</v>
      </c>
      <c r="H880" t="s">
        <v>2411</v>
      </c>
    </row>
    <row r="881" spans="5:8" x14ac:dyDescent="0.25">
      <c r="E881" t="s">
        <v>2413</v>
      </c>
      <c r="F881" t="s">
        <v>2414</v>
      </c>
      <c r="G881" t="s">
        <v>675</v>
      </c>
      <c r="H881" t="s">
        <v>2413</v>
      </c>
    </row>
    <row r="882" spans="5:8" x14ac:dyDescent="0.25">
      <c r="E882" t="s">
        <v>2415</v>
      </c>
      <c r="F882" t="s">
        <v>2416</v>
      </c>
      <c r="G882" t="s">
        <v>675</v>
      </c>
      <c r="H882" t="s">
        <v>2415</v>
      </c>
    </row>
    <row r="883" spans="5:8" x14ac:dyDescent="0.25">
      <c r="E883" t="s">
        <v>2417</v>
      </c>
      <c r="F883" t="s">
        <v>2418</v>
      </c>
      <c r="G883" t="s">
        <v>675</v>
      </c>
      <c r="H883" t="s">
        <v>2417</v>
      </c>
    </row>
    <row r="884" spans="5:8" x14ac:dyDescent="0.25">
      <c r="E884" t="s">
        <v>2419</v>
      </c>
      <c r="F884" t="s">
        <v>2420</v>
      </c>
      <c r="G884" t="s">
        <v>675</v>
      </c>
      <c r="H884" t="s">
        <v>2419</v>
      </c>
    </row>
    <row r="885" spans="5:8" x14ac:dyDescent="0.25">
      <c r="E885" t="s">
        <v>2421</v>
      </c>
      <c r="F885" t="s">
        <v>2422</v>
      </c>
      <c r="G885" t="s">
        <v>675</v>
      </c>
      <c r="H885" t="s">
        <v>2421</v>
      </c>
    </row>
    <row r="886" spans="5:8" x14ac:dyDescent="0.25">
      <c r="E886" t="s">
        <v>2423</v>
      </c>
      <c r="F886" t="s">
        <v>2424</v>
      </c>
      <c r="G886" t="s">
        <v>675</v>
      </c>
      <c r="H886" t="s">
        <v>2423</v>
      </c>
    </row>
    <row r="887" spans="5:8" x14ac:dyDescent="0.25">
      <c r="E887" t="s">
        <v>2425</v>
      </c>
      <c r="F887" t="s">
        <v>2426</v>
      </c>
      <c r="G887" t="s">
        <v>675</v>
      </c>
      <c r="H887" t="s">
        <v>2425</v>
      </c>
    </row>
    <row r="888" spans="5:8" x14ac:dyDescent="0.25">
      <c r="E888" t="s">
        <v>2427</v>
      </c>
      <c r="F888" t="s">
        <v>2428</v>
      </c>
      <c r="G888" t="s">
        <v>675</v>
      </c>
      <c r="H888" t="s">
        <v>2427</v>
      </c>
    </row>
    <row r="889" spans="5:8" x14ac:dyDescent="0.25">
      <c r="E889" t="s">
        <v>2429</v>
      </c>
      <c r="F889" t="s">
        <v>2430</v>
      </c>
      <c r="G889" t="s">
        <v>675</v>
      </c>
      <c r="H889" t="s">
        <v>2429</v>
      </c>
    </row>
    <row r="890" spans="5:8" x14ac:dyDescent="0.25">
      <c r="E890" t="s">
        <v>2431</v>
      </c>
      <c r="F890" t="s">
        <v>2432</v>
      </c>
      <c r="G890" t="s">
        <v>675</v>
      </c>
      <c r="H890" t="s">
        <v>2431</v>
      </c>
    </row>
    <row r="891" spans="5:8" x14ac:dyDescent="0.25">
      <c r="E891" t="s">
        <v>2433</v>
      </c>
      <c r="F891" t="s">
        <v>2434</v>
      </c>
      <c r="G891" t="s">
        <v>675</v>
      </c>
      <c r="H891" t="s">
        <v>2433</v>
      </c>
    </row>
    <row r="892" spans="5:8" x14ac:dyDescent="0.25">
      <c r="E892" t="s">
        <v>2435</v>
      </c>
      <c r="F892" t="s">
        <v>2436</v>
      </c>
      <c r="G892" t="s">
        <v>675</v>
      </c>
      <c r="H892" t="s">
        <v>2435</v>
      </c>
    </row>
    <row r="893" spans="5:8" x14ac:dyDescent="0.25">
      <c r="E893" t="s">
        <v>2437</v>
      </c>
      <c r="F893" t="s">
        <v>2438</v>
      </c>
      <c r="G893" t="s">
        <v>675</v>
      </c>
      <c r="H893" t="s">
        <v>2437</v>
      </c>
    </row>
    <row r="894" spans="5:8" x14ac:dyDescent="0.25">
      <c r="E894" t="s">
        <v>2439</v>
      </c>
      <c r="F894" t="s">
        <v>2440</v>
      </c>
      <c r="G894" t="s">
        <v>675</v>
      </c>
      <c r="H894" t="s">
        <v>2439</v>
      </c>
    </row>
    <row r="895" spans="5:8" x14ac:dyDescent="0.25">
      <c r="E895" t="s">
        <v>2441</v>
      </c>
      <c r="F895" t="s">
        <v>2442</v>
      </c>
      <c r="G895" t="s">
        <v>675</v>
      </c>
      <c r="H895" t="s">
        <v>2441</v>
      </c>
    </row>
    <row r="896" spans="5:8" x14ac:dyDescent="0.25">
      <c r="E896" t="s">
        <v>2443</v>
      </c>
      <c r="F896" t="s">
        <v>2444</v>
      </c>
      <c r="G896" t="s">
        <v>675</v>
      </c>
      <c r="H896" t="s">
        <v>2443</v>
      </c>
    </row>
    <row r="897" spans="5:8" x14ac:dyDescent="0.25">
      <c r="E897" t="s">
        <v>2445</v>
      </c>
      <c r="F897" t="s">
        <v>2446</v>
      </c>
      <c r="G897" t="s">
        <v>675</v>
      </c>
      <c r="H897" t="s">
        <v>2445</v>
      </c>
    </row>
    <row r="898" spans="5:8" x14ac:dyDescent="0.25">
      <c r="E898" t="s">
        <v>2447</v>
      </c>
      <c r="F898" t="s">
        <v>2448</v>
      </c>
      <c r="G898" t="s">
        <v>675</v>
      </c>
      <c r="H898" t="s">
        <v>2447</v>
      </c>
    </row>
    <row r="899" spans="5:8" x14ac:dyDescent="0.25">
      <c r="E899" t="s">
        <v>2449</v>
      </c>
      <c r="F899" t="s">
        <v>2450</v>
      </c>
      <c r="G899" t="s">
        <v>675</v>
      </c>
      <c r="H899" t="s">
        <v>2449</v>
      </c>
    </row>
    <row r="900" spans="5:8" x14ac:dyDescent="0.25">
      <c r="E900" t="s">
        <v>2451</v>
      </c>
      <c r="F900" t="s">
        <v>2452</v>
      </c>
      <c r="G900" t="s">
        <v>675</v>
      </c>
      <c r="H900" t="s">
        <v>2451</v>
      </c>
    </row>
    <row r="901" spans="5:8" x14ac:dyDescent="0.25">
      <c r="E901" t="s">
        <v>2453</v>
      </c>
      <c r="F901" t="s">
        <v>2454</v>
      </c>
      <c r="G901" t="s">
        <v>675</v>
      </c>
      <c r="H901" t="s">
        <v>2453</v>
      </c>
    </row>
    <row r="902" spans="5:8" x14ac:dyDescent="0.25">
      <c r="E902" t="s">
        <v>2455</v>
      </c>
      <c r="F902" t="s">
        <v>2456</v>
      </c>
      <c r="G902" t="s">
        <v>675</v>
      </c>
      <c r="H902" t="s">
        <v>2455</v>
      </c>
    </row>
    <row r="903" spans="5:8" x14ac:dyDescent="0.25">
      <c r="E903" t="s">
        <v>2457</v>
      </c>
      <c r="F903" t="s">
        <v>2458</v>
      </c>
      <c r="G903" t="s">
        <v>675</v>
      </c>
      <c r="H903" t="s">
        <v>2457</v>
      </c>
    </row>
    <row r="904" spans="5:8" x14ac:dyDescent="0.25">
      <c r="E904" t="s">
        <v>2459</v>
      </c>
      <c r="F904" t="s">
        <v>2460</v>
      </c>
      <c r="G904" t="s">
        <v>675</v>
      </c>
      <c r="H904" t="s">
        <v>2459</v>
      </c>
    </row>
    <row r="905" spans="5:8" x14ac:dyDescent="0.25">
      <c r="E905" t="s">
        <v>2461</v>
      </c>
      <c r="F905" t="s">
        <v>2462</v>
      </c>
      <c r="G905" t="s">
        <v>675</v>
      </c>
      <c r="H905" t="s">
        <v>2461</v>
      </c>
    </row>
    <row r="906" spans="5:8" x14ac:dyDescent="0.25">
      <c r="E906" t="s">
        <v>2463</v>
      </c>
      <c r="F906" t="s">
        <v>2464</v>
      </c>
      <c r="G906" t="s">
        <v>675</v>
      </c>
      <c r="H906" t="s">
        <v>2463</v>
      </c>
    </row>
    <row r="907" spans="5:8" x14ac:dyDescent="0.25">
      <c r="E907" t="s">
        <v>2465</v>
      </c>
      <c r="F907" t="s">
        <v>2466</v>
      </c>
      <c r="G907" t="s">
        <v>675</v>
      </c>
      <c r="H907" t="s">
        <v>2465</v>
      </c>
    </row>
    <row r="908" spans="5:8" x14ac:dyDescent="0.25">
      <c r="E908" t="s">
        <v>2467</v>
      </c>
      <c r="F908" t="s">
        <v>2468</v>
      </c>
      <c r="G908" t="s">
        <v>675</v>
      </c>
      <c r="H908" t="s">
        <v>2467</v>
      </c>
    </row>
    <row r="909" spans="5:8" x14ac:dyDescent="0.25">
      <c r="E909" t="s">
        <v>2469</v>
      </c>
      <c r="F909" t="s">
        <v>2470</v>
      </c>
      <c r="G909" t="s">
        <v>675</v>
      </c>
      <c r="H909" t="s">
        <v>2469</v>
      </c>
    </row>
    <row r="910" spans="5:8" x14ac:dyDescent="0.25">
      <c r="E910" t="s">
        <v>2471</v>
      </c>
      <c r="F910" t="s">
        <v>2472</v>
      </c>
      <c r="G910" t="s">
        <v>675</v>
      </c>
      <c r="H910" t="s">
        <v>2471</v>
      </c>
    </row>
    <row r="911" spans="5:8" x14ac:dyDescent="0.25">
      <c r="E911" t="s">
        <v>2473</v>
      </c>
      <c r="F911" t="s">
        <v>2474</v>
      </c>
      <c r="G911" t="s">
        <v>675</v>
      </c>
      <c r="H911" t="s">
        <v>2473</v>
      </c>
    </row>
    <row r="912" spans="5:8" x14ac:dyDescent="0.25">
      <c r="E912" t="s">
        <v>2475</v>
      </c>
      <c r="F912" t="s">
        <v>2476</v>
      </c>
      <c r="G912" t="s">
        <v>675</v>
      </c>
      <c r="H912" t="s">
        <v>2475</v>
      </c>
    </row>
    <row r="913" spans="5:8" x14ac:dyDescent="0.25">
      <c r="E913" t="s">
        <v>2477</v>
      </c>
      <c r="F913" t="s">
        <v>2478</v>
      </c>
      <c r="G913" t="s">
        <v>675</v>
      </c>
      <c r="H913" t="s">
        <v>2477</v>
      </c>
    </row>
    <row r="914" spans="5:8" x14ac:dyDescent="0.25">
      <c r="E914" t="s">
        <v>2479</v>
      </c>
      <c r="F914" t="s">
        <v>2480</v>
      </c>
      <c r="G914" t="s">
        <v>675</v>
      </c>
      <c r="H914" t="s">
        <v>2479</v>
      </c>
    </row>
    <row r="915" spans="5:8" x14ac:dyDescent="0.25">
      <c r="E915" t="s">
        <v>2481</v>
      </c>
      <c r="F915" t="s">
        <v>2482</v>
      </c>
      <c r="G915" t="s">
        <v>675</v>
      </c>
      <c r="H915" t="s">
        <v>2481</v>
      </c>
    </row>
    <row r="916" spans="5:8" x14ac:dyDescent="0.25">
      <c r="E916" t="s">
        <v>2483</v>
      </c>
      <c r="F916" t="s">
        <v>2484</v>
      </c>
      <c r="G916" t="s">
        <v>675</v>
      </c>
      <c r="H916" t="s">
        <v>2483</v>
      </c>
    </row>
    <row r="917" spans="5:8" x14ac:dyDescent="0.25">
      <c r="E917" t="s">
        <v>2485</v>
      </c>
      <c r="F917" t="s">
        <v>2486</v>
      </c>
      <c r="G917" t="s">
        <v>675</v>
      </c>
      <c r="H917" t="s">
        <v>2485</v>
      </c>
    </row>
    <row r="918" spans="5:8" x14ac:dyDescent="0.25">
      <c r="E918" t="s">
        <v>2487</v>
      </c>
      <c r="F918" t="s">
        <v>2488</v>
      </c>
      <c r="G918" t="s">
        <v>675</v>
      </c>
      <c r="H918" t="s">
        <v>2487</v>
      </c>
    </row>
    <row r="919" spans="5:8" x14ac:dyDescent="0.25">
      <c r="E919" t="s">
        <v>2489</v>
      </c>
      <c r="F919" t="s">
        <v>2490</v>
      </c>
      <c r="G919" t="s">
        <v>675</v>
      </c>
      <c r="H919" t="s">
        <v>2489</v>
      </c>
    </row>
    <row r="920" spans="5:8" x14ac:dyDescent="0.25">
      <c r="E920" t="s">
        <v>2491</v>
      </c>
      <c r="F920" t="s">
        <v>2492</v>
      </c>
      <c r="G920" t="s">
        <v>675</v>
      </c>
      <c r="H920" t="s">
        <v>2491</v>
      </c>
    </row>
    <row r="921" spans="5:8" x14ac:dyDescent="0.25">
      <c r="E921" t="s">
        <v>2493</v>
      </c>
      <c r="F921" t="s">
        <v>2494</v>
      </c>
      <c r="G921" t="s">
        <v>675</v>
      </c>
      <c r="H921" t="s">
        <v>2493</v>
      </c>
    </row>
    <row r="922" spans="5:8" x14ac:dyDescent="0.25">
      <c r="E922" t="s">
        <v>2495</v>
      </c>
      <c r="F922" t="s">
        <v>2496</v>
      </c>
      <c r="G922" t="s">
        <v>675</v>
      </c>
      <c r="H922" t="s">
        <v>2495</v>
      </c>
    </row>
    <row r="923" spans="5:8" x14ac:dyDescent="0.25">
      <c r="E923" t="s">
        <v>2497</v>
      </c>
      <c r="F923" t="s">
        <v>2498</v>
      </c>
      <c r="G923" t="s">
        <v>678</v>
      </c>
      <c r="H923" t="s">
        <v>2497</v>
      </c>
    </row>
    <row r="924" spans="5:8" x14ac:dyDescent="0.25">
      <c r="E924" t="s">
        <v>2499</v>
      </c>
      <c r="F924" t="s">
        <v>2500</v>
      </c>
      <c r="G924" t="s">
        <v>678</v>
      </c>
      <c r="H924" t="s">
        <v>2499</v>
      </c>
    </row>
    <row r="925" spans="5:8" x14ac:dyDescent="0.25">
      <c r="E925" t="s">
        <v>2501</v>
      </c>
      <c r="F925" t="s">
        <v>2502</v>
      </c>
      <c r="G925" t="s">
        <v>678</v>
      </c>
      <c r="H925" t="s">
        <v>2501</v>
      </c>
    </row>
    <row r="926" spans="5:8" x14ac:dyDescent="0.25">
      <c r="E926" t="s">
        <v>2503</v>
      </c>
      <c r="F926" t="s">
        <v>2504</v>
      </c>
      <c r="G926" t="s">
        <v>678</v>
      </c>
      <c r="H926" t="s">
        <v>2503</v>
      </c>
    </row>
    <row r="927" spans="5:8" x14ac:dyDescent="0.25">
      <c r="E927" t="s">
        <v>2505</v>
      </c>
      <c r="F927" t="s">
        <v>2506</v>
      </c>
      <c r="G927" t="s">
        <v>678</v>
      </c>
      <c r="H927" t="s">
        <v>2505</v>
      </c>
    </row>
    <row r="928" spans="5:8" x14ac:dyDescent="0.25">
      <c r="E928" t="s">
        <v>2507</v>
      </c>
      <c r="F928" t="s">
        <v>2508</v>
      </c>
      <c r="G928" t="s">
        <v>678</v>
      </c>
      <c r="H928" t="s">
        <v>2507</v>
      </c>
    </row>
    <row r="929" spans="5:8" x14ac:dyDescent="0.25">
      <c r="E929" t="s">
        <v>2509</v>
      </c>
      <c r="F929" t="s">
        <v>2510</v>
      </c>
      <c r="G929" t="s">
        <v>678</v>
      </c>
      <c r="H929" t="s">
        <v>2509</v>
      </c>
    </row>
    <row r="930" spans="5:8" x14ac:dyDescent="0.25">
      <c r="E930" t="s">
        <v>2511</v>
      </c>
      <c r="F930" t="s">
        <v>2512</v>
      </c>
      <c r="G930" t="s">
        <v>678</v>
      </c>
      <c r="H930" t="s">
        <v>2511</v>
      </c>
    </row>
    <row r="931" spans="5:8" x14ac:dyDescent="0.25">
      <c r="E931" t="s">
        <v>2513</v>
      </c>
      <c r="F931" t="s">
        <v>2514</v>
      </c>
      <c r="G931" t="s">
        <v>678</v>
      </c>
      <c r="H931" t="s">
        <v>2513</v>
      </c>
    </row>
    <row r="932" spans="5:8" x14ac:dyDescent="0.25">
      <c r="E932" t="s">
        <v>2515</v>
      </c>
      <c r="F932" t="s">
        <v>2516</v>
      </c>
      <c r="G932" t="s">
        <v>678</v>
      </c>
      <c r="H932" t="s">
        <v>2515</v>
      </c>
    </row>
    <row r="933" spans="5:8" x14ac:dyDescent="0.25">
      <c r="E933" t="s">
        <v>2517</v>
      </c>
      <c r="F933" t="s">
        <v>2518</v>
      </c>
      <c r="G933" t="s">
        <v>678</v>
      </c>
      <c r="H933" t="s">
        <v>2517</v>
      </c>
    </row>
    <row r="934" spans="5:8" x14ac:dyDescent="0.25">
      <c r="E934" t="s">
        <v>2519</v>
      </c>
      <c r="F934" t="s">
        <v>2520</v>
      </c>
      <c r="G934" t="s">
        <v>678</v>
      </c>
      <c r="H934" t="s">
        <v>2519</v>
      </c>
    </row>
    <row r="935" spans="5:8" x14ac:dyDescent="0.25">
      <c r="E935" t="s">
        <v>2521</v>
      </c>
      <c r="F935" t="s">
        <v>2522</v>
      </c>
      <c r="G935" t="s">
        <v>678</v>
      </c>
      <c r="H935" t="s">
        <v>2521</v>
      </c>
    </row>
    <row r="936" spans="5:8" x14ac:dyDescent="0.25">
      <c r="E936" t="s">
        <v>2523</v>
      </c>
      <c r="F936" t="s">
        <v>2524</v>
      </c>
      <c r="G936" t="s">
        <v>678</v>
      </c>
      <c r="H936" t="s">
        <v>2523</v>
      </c>
    </row>
    <row r="937" spans="5:8" x14ac:dyDescent="0.25">
      <c r="E937" t="s">
        <v>2525</v>
      </c>
      <c r="F937" t="s">
        <v>2526</v>
      </c>
      <c r="G937" t="s">
        <v>678</v>
      </c>
      <c r="H937" t="s">
        <v>2525</v>
      </c>
    </row>
    <row r="938" spans="5:8" x14ac:dyDescent="0.25">
      <c r="E938" t="s">
        <v>2527</v>
      </c>
      <c r="F938" t="s">
        <v>2528</v>
      </c>
      <c r="G938" t="s">
        <v>678</v>
      </c>
      <c r="H938" t="s">
        <v>2527</v>
      </c>
    </row>
    <row r="939" spans="5:8" x14ac:dyDescent="0.25">
      <c r="E939" t="s">
        <v>2529</v>
      </c>
      <c r="F939" t="s">
        <v>2530</v>
      </c>
      <c r="G939" t="s">
        <v>678</v>
      </c>
      <c r="H939" t="s">
        <v>2529</v>
      </c>
    </row>
    <row r="940" spans="5:8" x14ac:dyDescent="0.25">
      <c r="E940" t="s">
        <v>2531</v>
      </c>
      <c r="F940" t="s">
        <v>2532</v>
      </c>
      <c r="G940" t="s">
        <v>678</v>
      </c>
      <c r="H940" t="s">
        <v>2531</v>
      </c>
    </row>
    <row r="941" spans="5:8" x14ac:dyDescent="0.25">
      <c r="E941" t="s">
        <v>2533</v>
      </c>
      <c r="F941" t="s">
        <v>2534</v>
      </c>
      <c r="G941" t="s">
        <v>678</v>
      </c>
      <c r="H941" t="s">
        <v>2533</v>
      </c>
    </row>
    <row r="942" spans="5:8" x14ac:dyDescent="0.25">
      <c r="E942" t="s">
        <v>2535</v>
      </c>
      <c r="F942" t="s">
        <v>2536</v>
      </c>
      <c r="G942" t="s">
        <v>678</v>
      </c>
      <c r="H942" t="s">
        <v>2535</v>
      </c>
    </row>
    <row r="943" spans="5:8" x14ac:dyDescent="0.25">
      <c r="E943" t="s">
        <v>2537</v>
      </c>
      <c r="F943" t="s">
        <v>2538</v>
      </c>
      <c r="G943" t="s">
        <v>678</v>
      </c>
      <c r="H943" t="s">
        <v>2537</v>
      </c>
    </row>
    <row r="944" spans="5:8" x14ac:dyDescent="0.25">
      <c r="E944" t="s">
        <v>2539</v>
      </c>
      <c r="F944" t="s">
        <v>2540</v>
      </c>
      <c r="G944" t="s">
        <v>678</v>
      </c>
      <c r="H944" t="s">
        <v>2539</v>
      </c>
    </row>
    <row r="945" spans="5:8" x14ac:dyDescent="0.25">
      <c r="E945" t="s">
        <v>2541</v>
      </c>
      <c r="F945" t="s">
        <v>2542</v>
      </c>
      <c r="G945" t="s">
        <v>678</v>
      </c>
      <c r="H945" t="s">
        <v>2541</v>
      </c>
    </row>
    <row r="946" spans="5:8" x14ac:dyDescent="0.25">
      <c r="E946" t="s">
        <v>2543</v>
      </c>
      <c r="F946" t="s">
        <v>2544</v>
      </c>
      <c r="G946" t="s">
        <v>678</v>
      </c>
      <c r="H946" t="s">
        <v>2543</v>
      </c>
    </row>
    <row r="947" spans="5:8" x14ac:dyDescent="0.25">
      <c r="E947" t="s">
        <v>2545</v>
      </c>
      <c r="F947" t="s">
        <v>2546</v>
      </c>
      <c r="G947" t="s">
        <v>678</v>
      </c>
      <c r="H947" t="s">
        <v>2545</v>
      </c>
    </row>
    <row r="948" spans="5:8" x14ac:dyDescent="0.25">
      <c r="E948" t="s">
        <v>2547</v>
      </c>
      <c r="F948" t="s">
        <v>2548</v>
      </c>
      <c r="G948" t="s">
        <v>678</v>
      </c>
      <c r="H948" t="s">
        <v>2547</v>
      </c>
    </row>
    <row r="949" spans="5:8" x14ac:dyDescent="0.25">
      <c r="E949" t="s">
        <v>2549</v>
      </c>
      <c r="F949" t="s">
        <v>2550</v>
      </c>
      <c r="G949" t="s">
        <v>678</v>
      </c>
      <c r="H949" t="s">
        <v>2549</v>
      </c>
    </row>
    <row r="950" spans="5:8" x14ac:dyDescent="0.25">
      <c r="E950" t="s">
        <v>2551</v>
      </c>
      <c r="F950" t="s">
        <v>2552</v>
      </c>
      <c r="G950" t="s">
        <v>678</v>
      </c>
      <c r="H950" t="s">
        <v>2551</v>
      </c>
    </row>
    <row r="951" spans="5:8" x14ac:dyDescent="0.25">
      <c r="E951" t="s">
        <v>2553</v>
      </c>
      <c r="F951" t="s">
        <v>2554</v>
      </c>
      <c r="G951" t="s">
        <v>678</v>
      </c>
      <c r="H951" t="s">
        <v>2553</v>
      </c>
    </row>
    <row r="952" spans="5:8" x14ac:dyDescent="0.25">
      <c r="E952" t="s">
        <v>2555</v>
      </c>
      <c r="F952" t="s">
        <v>2556</v>
      </c>
      <c r="G952" t="s">
        <v>678</v>
      </c>
      <c r="H952" t="s">
        <v>2555</v>
      </c>
    </row>
    <row r="953" spans="5:8" x14ac:dyDescent="0.25">
      <c r="E953" t="s">
        <v>2557</v>
      </c>
      <c r="F953" t="s">
        <v>2558</v>
      </c>
      <c r="G953" t="s">
        <v>678</v>
      </c>
      <c r="H953" t="s">
        <v>2557</v>
      </c>
    </row>
    <row r="954" spans="5:8" x14ac:dyDescent="0.25">
      <c r="E954" t="s">
        <v>2559</v>
      </c>
      <c r="F954" t="s">
        <v>2560</v>
      </c>
      <c r="G954" t="s">
        <v>678</v>
      </c>
      <c r="H954" t="s">
        <v>2559</v>
      </c>
    </row>
    <row r="955" spans="5:8" x14ac:dyDescent="0.25">
      <c r="E955" t="s">
        <v>2561</v>
      </c>
      <c r="F955" t="s">
        <v>2562</v>
      </c>
      <c r="G955" t="s">
        <v>678</v>
      </c>
      <c r="H955" t="s">
        <v>2561</v>
      </c>
    </row>
    <row r="956" spans="5:8" x14ac:dyDescent="0.25">
      <c r="E956" t="s">
        <v>2563</v>
      </c>
      <c r="F956" t="s">
        <v>2564</v>
      </c>
      <c r="G956" t="s">
        <v>678</v>
      </c>
      <c r="H956" t="s">
        <v>2563</v>
      </c>
    </row>
    <row r="957" spans="5:8" x14ac:dyDescent="0.25">
      <c r="E957" t="s">
        <v>2565</v>
      </c>
      <c r="F957" t="s">
        <v>2566</v>
      </c>
      <c r="G957" t="s">
        <v>678</v>
      </c>
      <c r="H957" t="s">
        <v>2565</v>
      </c>
    </row>
    <row r="958" spans="5:8" x14ac:dyDescent="0.25">
      <c r="E958" t="s">
        <v>2567</v>
      </c>
      <c r="F958" t="s">
        <v>2568</v>
      </c>
      <c r="G958" t="s">
        <v>678</v>
      </c>
      <c r="H958" t="s">
        <v>2567</v>
      </c>
    </row>
    <row r="959" spans="5:8" x14ac:dyDescent="0.25">
      <c r="E959" t="s">
        <v>2569</v>
      </c>
      <c r="F959" t="s">
        <v>2570</v>
      </c>
      <c r="G959" t="s">
        <v>678</v>
      </c>
      <c r="H959" t="s">
        <v>2569</v>
      </c>
    </row>
    <row r="960" spans="5:8" x14ac:dyDescent="0.25">
      <c r="E960" t="s">
        <v>2571</v>
      </c>
      <c r="F960" t="s">
        <v>2572</v>
      </c>
      <c r="G960" t="s">
        <v>678</v>
      </c>
      <c r="H960" t="s">
        <v>2571</v>
      </c>
    </row>
    <row r="961" spans="5:8" x14ac:dyDescent="0.25">
      <c r="E961" t="s">
        <v>2573</v>
      </c>
      <c r="F961" t="s">
        <v>2574</v>
      </c>
      <c r="G961" t="s">
        <v>678</v>
      </c>
      <c r="H961" t="s">
        <v>2573</v>
      </c>
    </row>
    <row r="962" spans="5:8" x14ac:dyDescent="0.25">
      <c r="E962" t="s">
        <v>2575</v>
      </c>
      <c r="F962" t="s">
        <v>2576</v>
      </c>
      <c r="G962" t="s">
        <v>678</v>
      </c>
      <c r="H962" t="s">
        <v>2575</v>
      </c>
    </row>
    <row r="963" spans="5:8" x14ac:dyDescent="0.25">
      <c r="E963" t="s">
        <v>2577</v>
      </c>
      <c r="F963" t="s">
        <v>2578</v>
      </c>
      <c r="G963" t="s">
        <v>678</v>
      </c>
      <c r="H963" t="s">
        <v>2577</v>
      </c>
    </row>
    <row r="964" spans="5:8" x14ac:dyDescent="0.25">
      <c r="E964" t="s">
        <v>2579</v>
      </c>
      <c r="F964" t="s">
        <v>2580</v>
      </c>
      <c r="G964" t="s">
        <v>678</v>
      </c>
      <c r="H964" t="s">
        <v>2579</v>
      </c>
    </row>
    <row r="965" spans="5:8" x14ac:dyDescent="0.25">
      <c r="E965" t="s">
        <v>2581</v>
      </c>
      <c r="F965" t="s">
        <v>2582</v>
      </c>
      <c r="G965" t="s">
        <v>678</v>
      </c>
      <c r="H965" t="s">
        <v>2581</v>
      </c>
    </row>
    <row r="966" spans="5:8" x14ac:dyDescent="0.25">
      <c r="E966" t="s">
        <v>2583</v>
      </c>
      <c r="F966" t="s">
        <v>2584</v>
      </c>
      <c r="G966" t="s">
        <v>681</v>
      </c>
      <c r="H966" t="s">
        <v>2583</v>
      </c>
    </row>
    <row r="967" spans="5:8" x14ac:dyDescent="0.25">
      <c r="E967" t="s">
        <v>2585</v>
      </c>
      <c r="F967" t="s">
        <v>2586</v>
      </c>
      <c r="G967" t="s">
        <v>681</v>
      </c>
      <c r="H967" t="s">
        <v>2585</v>
      </c>
    </row>
    <row r="968" spans="5:8" x14ac:dyDescent="0.25">
      <c r="E968" t="s">
        <v>2587</v>
      </c>
      <c r="F968" t="s">
        <v>2588</v>
      </c>
      <c r="G968" t="s">
        <v>681</v>
      </c>
      <c r="H968" t="s">
        <v>2587</v>
      </c>
    </row>
    <row r="969" spans="5:8" x14ac:dyDescent="0.25">
      <c r="E969" t="s">
        <v>2589</v>
      </c>
      <c r="F969" t="s">
        <v>2590</v>
      </c>
      <c r="G969" t="s">
        <v>681</v>
      </c>
      <c r="H969" t="s">
        <v>2589</v>
      </c>
    </row>
    <row r="970" spans="5:8" x14ac:dyDescent="0.25">
      <c r="E970" t="s">
        <v>2591</v>
      </c>
      <c r="F970" t="s">
        <v>2592</v>
      </c>
      <c r="G970" t="s">
        <v>681</v>
      </c>
      <c r="H970" t="s">
        <v>2591</v>
      </c>
    </row>
    <row r="971" spans="5:8" x14ac:dyDescent="0.25">
      <c r="E971" t="s">
        <v>2593</v>
      </c>
      <c r="F971" t="s">
        <v>2594</v>
      </c>
      <c r="G971" t="s">
        <v>681</v>
      </c>
      <c r="H971" t="s">
        <v>2593</v>
      </c>
    </row>
    <row r="972" spans="5:8" x14ac:dyDescent="0.25">
      <c r="E972" t="s">
        <v>2595</v>
      </c>
      <c r="F972" t="s">
        <v>2596</v>
      </c>
      <c r="G972" t="s">
        <v>681</v>
      </c>
      <c r="H972" t="s">
        <v>2595</v>
      </c>
    </row>
    <row r="973" spans="5:8" x14ac:dyDescent="0.25">
      <c r="E973" t="s">
        <v>2597</v>
      </c>
      <c r="F973" t="s">
        <v>2598</v>
      </c>
      <c r="G973" t="s">
        <v>681</v>
      </c>
      <c r="H973" t="s">
        <v>2597</v>
      </c>
    </row>
    <row r="974" spans="5:8" x14ac:dyDescent="0.25">
      <c r="E974" t="s">
        <v>2599</v>
      </c>
      <c r="F974" t="s">
        <v>2600</v>
      </c>
      <c r="G974" t="s">
        <v>681</v>
      </c>
      <c r="H974" t="s">
        <v>2599</v>
      </c>
    </row>
    <row r="975" spans="5:8" x14ac:dyDescent="0.25">
      <c r="E975" t="s">
        <v>2601</v>
      </c>
      <c r="F975" t="s">
        <v>2602</v>
      </c>
      <c r="G975" t="s">
        <v>681</v>
      </c>
      <c r="H975" t="s">
        <v>2601</v>
      </c>
    </row>
    <row r="976" spans="5:8" x14ac:dyDescent="0.25">
      <c r="E976" t="s">
        <v>2603</v>
      </c>
      <c r="F976" t="s">
        <v>2604</v>
      </c>
      <c r="G976" t="s">
        <v>681</v>
      </c>
      <c r="H976" t="s">
        <v>2603</v>
      </c>
    </row>
    <row r="977" spans="5:8" x14ac:dyDescent="0.25">
      <c r="E977" t="s">
        <v>2605</v>
      </c>
      <c r="F977" t="s">
        <v>2606</v>
      </c>
      <c r="G977" t="s">
        <v>681</v>
      </c>
      <c r="H977" t="s">
        <v>2605</v>
      </c>
    </row>
    <row r="978" spans="5:8" x14ac:dyDescent="0.25">
      <c r="E978" t="s">
        <v>2607</v>
      </c>
      <c r="F978" t="s">
        <v>2608</v>
      </c>
      <c r="G978" t="s">
        <v>681</v>
      </c>
      <c r="H978" t="s">
        <v>2607</v>
      </c>
    </row>
    <row r="979" spans="5:8" x14ac:dyDescent="0.25">
      <c r="E979" t="s">
        <v>2609</v>
      </c>
      <c r="F979" t="s">
        <v>2610</v>
      </c>
      <c r="G979" t="s">
        <v>681</v>
      </c>
      <c r="H979" t="s">
        <v>2609</v>
      </c>
    </row>
    <row r="980" spans="5:8" x14ac:dyDescent="0.25">
      <c r="E980" t="s">
        <v>2611</v>
      </c>
      <c r="F980" t="s">
        <v>2612</v>
      </c>
      <c r="G980" t="s">
        <v>681</v>
      </c>
      <c r="H980" t="s">
        <v>2611</v>
      </c>
    </row>
    <row r="981" spans="5:8" x14ac:dyDescent="0.25">
      <c r="E981" t="s">
        <v>2613</v>
      </c>
      <c r="F981" t="s">
        <v>2614</v>
      </c>
      <c r="G981" t="s">
        <v>681</v>
      </c>
      <c r="H981" t="s">
        <v>2613</v>
      </c>
    </row>
    <row r="982" spans="5:8" x14ac:dyDescent="0.25">
      <c r="E982" t="s">
        <v>2615</v>
      </c>
      <c r="F982" t="s">
        <v>2616</v>
      </c>
      <c r="G982" t="s">
        <v>681</v>
      </c>
      <c r="H982" t="s">
        <v>2615</v>
      </c>
    </row>
    <row r="983" spans="5:8" x14ac:dyDescent="0.25">
      <c r="E983" t="s">
        <v>2617</v>
      </c>
      <c r="F983" t="s">
        <v>2618</v>
      </c>
      <c r="G983" t="s">
        <v>681</v>
      </c>
      <c r="H983" t="s">
        <v>2617</v>
      </c>
    </row>
    <row r="984" spans="5:8" x14ac:dyDescent="0.25">
      <c r="E984" t="s">
        <v>2619</v>
      </c>
      <c r="F984" t="s">
        <v>2620</v>
      </c>
      <c r="G984" t="s">
        <v>681</v>
      </c>
      <c r="H984" t="s">
        <v>2619</v>
      </c>
    </row>
    <row r="985" spans="5:8" x14ac:dyDescent="0.25">
      <c r="E985" t="s">
        <v>2621</v>
      </c>
      <c r="F985" t="s">
        <v>2622</v>
      </c>
      <c r="G985" t="s">
        <v>681</v>
      </c>
      <c r="H985" t="s">
        <v>2621</v>
      </c>
    </row>
    <row r="986" spans="5:8" x14ac:dyDescent="0.25">
      <c r="E986" t="s">
        <v>2623</v>
      </c>
      <c r="F986" t="s">
        <v>2624</v>
      </c>
      <c r="G986" t="s">
        <v>681</v>
      </c>
      <c r="H986" t="s">
        <v>2623</v>
      </c>
    </row>
    <row r="987" spans="5:8" x14ac:dyDescent="0.25">
      <c r="E987" t="s">
        <v>2625</v>
      </c>
      <c r="F987" t="s">
        <v>2626</v>
      </c>
      <c r="G987" t="s">
        <v>681</v>
      </c>
      <c r="H987" t="s">
        <v>2625</v>
      </c>
    </row>
    <row r="988" spans="5:8" x14ac:dyDescent="0.25">
      <c r="E988" t="s">
        <v>2627</v>
      </c>
      <c r="F988" t="s">
        <v>2628</v>
      </c>
      <c r="G988" t="s">
        <v>681</v>
      </c>
      <c r="H988" t="s">
        <v>2627</v>
      </c>
    </row>
    <row r="989" spans="5:8" x14ac:dyDescent="0.25">
      <c r="E989" t="s">
        <v>2629</v>
      </c>
      <c r="F989" t="s">
        <v>2630</v>
      </c>
      <c r="G989" t="s">
        <v>681</v>
      </c>
      <c r="H989" t="s">
        <v>2629</v>
      </c>
    </row>
    <row r="990" spans="5:8" x14ac:dyDescent="0.25">
      <c r="E990" t="s">
        <v>2631</v>
      </c>
      <c r="F990" t="s">
        <v>2632</v>
      </c>
      <c r="G990" t="s">
        <v>681</v>
      </c>
      <c r="H990" t="s">
        <v>2631</v>
      </c>
    </row>
    <row r="991" spans="5:8" x14ac:dyDescent="0.25">
      <c r="E991" t="s">
        <v>2633</v>
      </c>
      <c r="F991" t="s">
        <v>2634</v>
      </c>
      <c r="G991" t="s">
        <v>681</v>
      </c>
      <c r="H991" t="s">
        <v>2633</v>
      </c>
    </row>
    <row r="992" spans="5:8" x14ac:dyDescent="0.25">
      <c r="E992" t="s">
        <v>2635</v>
      </c>
      <c r="F992" t="s">
        <v>2636</v>
      </c>
      <c r="G992" t="s">
        <v>681</v>
      </c>
      <c r="H992" t="s">
        <v>2635</v>
      </c>
    </row>
    <row r="993" spans="5:8" x14ac:dyDescent="0.25">
      <c r="E993" t="s">
        <v>2637</v>
      </c>
      <c r="F993" t="s">
        <v>2638</v>
      </c>
      <c r="G993" t="s">
        <v>681</v>
      </c>
      <c r="H993" t="s">
        <v>2637</v>
      </c>
    </row>
    <row r="994" spans="5:8" x14ac:dyDescent="0.25">
      <c r="E994" t="s">
        <v>2639</v>
      </c>
      <c r="F994" t="s">
        <v>2640</v>
      </c>
      <c r="G994" t="s">
        <v>681</v>
      </c>
      <c r="H994" t="s">
        <v>2639</v>
      </c>
    </row>
    <row r="995" spans="5:8" x14ac:dyDescent="0.25">
      <c r="E995" t="s">
        <v>2641</v>
      </c>
      <c r="F995" t="s">
        <v>2642</v>
      </c>
      <c r="G995" t="s">
        <v>681</v>
      </c>
      <c r="H995" t="s">
        <v>2641</v>
      </c>
    </row>
    <row r="996" spans="5:8" x14ac:dyDescent="0.25">
      <c r="E996" t="s">
        <v>2643</v>
      </c>
      <c r="F996" t="s">
        <v>2644</v>
      </c>
      <c r="G996" t="s">
        <v>681</v>
      </c>
      <c r="H996" t="s">
        <v>2643</v>
      </c>
    </row>
    <row r="997" spans="5:8" x14ac:dyDescent="0.25">
      <c r="E997" t="s">
        <v>2645</v>
      </c>
      <c r="F997" t="s">
        <v>2646</v>
      </c>
      <c r="G997" t="s">
        <v>681</v>
      </c>
      <c r="H997" t="s">
        <v>2645</v>
      </c>
    </row>
    <row r="998" spans="5:8" x14ac:dyDescent="0.25">
      <c r="E998" t="s">
        <v>2647</v>
      </c>
      <c r="F998" t="s">
        <v>2648</v>
      </c>
      <c r="G998" t="s">
        <v>681</v>
      </c>
      <c r="H998" t="s">
        <v>2647</v>
      </c>
    </row>
    <row r="999" spans="5:8" x14ac:dyDescent="0.25">
      <c r="E999" t="s">
        <v>2649</v>
      </c>
      <c r="F999" t="s">
        <v>2650</v>
      </c>
      <c r="G999" t="s">
        <v>681</v>
      </c>
      <c r="H999" t="s">
        <v>2649</v>
      </c>
    </row>
    <row r="1000" spans="5:8" x14ac:dyDescent="0.25">
      <c r="E1000" t="s">
        <v>2651</v>
      </c>
      <c r="F1000" t="s">
        <v>2652</v>
      </c>
      <c r="G1000" t="s">
        <v>681</v>
      </c>
      <c r="H1000" t="s">
        <v>2651</v>
      </c>
    </row>
    <row r="1001" spans="5:8" x14ac:dyDescent="0.25">
      <c r="E1001" t="s">
        <v>2653</v>
      </c>
      <c r="F1001" t="s">
        <v>2654</v>
      </c>
      <c r="G1001" t="s">
        <v>681</v>
      </c>
      <c r="H1001" t="s">
        <v>2653</v>
      </c>
    </row>
    <row r="1002" spans="5:8" x14ac:dyDescent="0.25">
      <c r="E1002" t="s">
        <v>2655</v>
      </c>
      <c r="F1002" t="s">
        <v>2656</v>
      </c>
      <c r="G1002" t="s">
        <v>681</v>
      </c>
      <c r="H1002" t="s">
        <v>2655</v>
      </c>
    </row>
    <row r="1003" spans="5:8" x14ac:dyDescent="0.25">
      <c r="E1003" t="s">
        <v>2657</v>
      </c>
      <c r="F1003" t="s">
        <v>2658</v>
      </c>
      <c r="G1003" t="s">
        <v>681</v>
      </c>
      <c r="H1003" t="s">
        <v>2657</v>
      </c>
    </row>
    <row r="1004" spans="5:8" x14ac:dyDescent="0.25">
      <c r="E1004" t="s">
        <v>2659</v>
      </c>
      <c r="F1004" t="s">
        <v>2660</v>
      </c>
      <c r="G1004" t="s">
        <v>681</v>
      </c>
      <c r="H1004" t="s">
        <v>2659</v>
      </c>
    </row>
    <row r="1005" spans="5:8" x14ac:dyDescent="0.25">
      <c r="E1005" t="s">
        <v>2661</v>
      </c>
      <c r="F1005" t="s">
        <v>2662</v>
      </c>
      <c r="G1005" t="s">
        <v>681</v>
      </c>
      <c r="H1005" t="s">
        <v>2661</v>
      </c>
    </row>
    <row r="1006" spans="5:8" x14ac:dyDescent="0.25">
      <c r="E1006" t="s">
        <v>2663</v>
      </c>
      <c r="F1006" t="s">
        <v>2664</v>
      </c>
      <c r="G1006" t="s">
        <v>681</v>
      </c>
      <c r="H1006" t="s">
        <v>2663</v>
      </c>
    </row>
    <row r="1007" spans="5:8" x14ac:dyDescent="0.25">
      <c r="E1007" t="s">
        <v>2665</v>
      </c>
      <c r="F1007" t="s">
        <v>2666</v>
      </c>
      <c r="G1007" t="s">
        <v>681</v>
      </c>
      <c r="H1007" t="s">
        <v>2665</v>
      </c>
    </row>
    <row r="1008" spans="5:8" x14ac:dyDescent="0.25">
      <c r="E1008" t="s">
        <v>2667</v>
      </c>
      <c r="F1008" t="s">
        <v>2668</v>
      </c>
      <c r="G1008" t="s">
        <v>681</v>
      </c>
      <c r="H1008" t="s">
        <v>2667</v>
      </c>
    </row>
    <row r="1009" spans="5:8" x14ac:dyDescent="0.25">
      <c r="E1009" t="s">
        <v>2669</v>
      </c>
      <c r="F1009" t="s">
        <v>2670</v>
      </c>
      <c r="G1009" t="s">
        <v>681</v>
      </c>
      <c r="H1009" t="s">
        <v>2669</v>
      </c>
    </row>
    <row r="1010" spans="5:8" x14ac:dyDescent="0.25">
      <c r="E1010" t="s">
        <v>2671</v>
      </c>
      <c r="F1010" t="s">
        <v>2672</v>
      </c>
      <c r="G1010" t="s">
        <v>681</v>
      </c>
      <c r="H1010" t="s">
        <v>2671</v>
      </c>
    </row>
    <row r="1011" spans="5:8" x14ac:dyDescent="0.25">
      <c r="E1011" t="s">
        <v>2673</v>
      </c>
      <c r="F1011" t="s">
        <v>2674</v>
      </c>
      <c r="G1011" t="s">
        <v>681</v>
      </c>
      <c r="H1011" t="s">
        <v>2673</v>
      </c>
    </row>
    <row r="1012" spans="5:8" x14ac:dyDescent="0.25">
      <c r="E1012" t="s">
        <v>2675</v>
      </c>
      <c r="F1012" t="s">
        <v>2676</v>
      </c>
      <c r="G1012" t="s">
        <v>681</v>
      </c>
      <c r="H1012" t="s">
        <v>2675</v>
      </c>
    </row>
    <row r="1013" spans="5:8" x14ac:dyDescent="0.25">
      <c r="E1013" t="s">
        <v>2677</v>
      </c>
      <c r="F1013" t="s">
        <v>2678</v>
      </c>
      <c r="G1013" t="s">
        <v>681</v>
      </c>
      <c r="H1013" t="s">
        <v>2677</v>
      </c>
    </row>
    <row r="1014" spans="5:8" x14ac:dyDescent="0.25">
      <c r="E1014" t="s">
        <v>2679</v>
      </c>
      <c r="F1014" t="s">
        <v>2680</v>
      </c>
      <c r="G1014" t="s">
        <v>681</v>
      </c>
      <c r="H1014" t="s">
        <v>2679</v>
      </c>
    </row>
    <row r="1015" spans="5:8" x14ac:dyDescent="0.25">
      <c r="E1015" t="s">
        <v>2681</v>
      </c>
      <c r="F1015" t="s">
        <v>2682</v>
      </c>
      <c r="G1015" t="s">
        <v>681</v>
      </c>
      <c r="H1015" t="s">
        <v>2681</v>
      </c>
    </row>
    <row r="1016" spans="5:8" x14ac:dyDescent="0.25">
      <c r="E1016" t="s">
        <v>2683</v>
      </c>
      <c r="F1016" t="s">
        <v>2684</v>
      </c>
      <c r="G1016" t="s">
        <v>681</v>
      </c>
      <c r="H1016" t="s">
        <v>2683</v>
      </c>
    </row>
    <row r="1017" spans="5:8" x14ac:dyDescent="0.25">
      <c r="E1017" t="s">
        <v>2685</v>
      </c>
      <c r="F1017" t="s">
        <v>2686</v>
      </c>
      <c r="G1017" t="s">
        <v>681</v>
      </c>
      <c r="H1017" t="s">
        <v>2685</v>
      </c>
    </row>
    <row r="1018" spans="5:8" x14ac:dyDescent="0.25">
      <c r="E1018" t="s">
        <v>2687</v>
      </c>
      <c r="F1018" t="s">
        <v>2688</v>
      </c>
      <c r="G1018" t="s">
        <v>681</v>
      </c>
      <c r="H1018" t="s">
        <v>2687</v>
      </c>
    </row>
    <row r="1019" spans="5:8" x14ac:dyDescent="0.25">
      <c r="E1019" t="s">
        <v>2689</v>
      </c>
      <c r="F1019" t="s">
        <v>2690</v>
      </c>
      <c r="G1019" t="s">
        <v>681</v>
      </c>
      <c r="H1019" t="s">
        <v>2689</v>
      </c>
    </row>
    <row r="1020" spans="5:8" x14ac:dyDescent="0.25">
      <c r="E1020" t="s">
        <v>2691</v>
      </c>
      <c r="F1020" t="s">
        <v>2692</v>
      </c>
      <c r="G1020" t="s">
        <v>681</v>
      </c>
      <c r="H1020" t="s">
        <v>2691</v>
      </c>
    </row>
    <row r="1021" spans="5:8" x14ac:dyDescent="0.25">
      <c r="E1021" t="s">
        <v>2693</v>
      </c>
      <c r="F1021" t="s">
        <v>2694</v>
      </c>
      <c r="G1021" t="s">
        <v>681</v>
      </c>
      <c r="H1021" t="s">
        <v>2693</v>
      </c>
    </row>
    <row r="1022" spans="5:8" x14ac:dyDescent="0.25">
      <c r="E1022" t="s">
        <v>2695</v>
      </c>
      <c r="F1022" t="s">
        <v>2696</v>
      </c>
      <c r="G1022" t="s">
        <v>681</v>
      </c>
      <c r="H1022" t="s">
        <v>2695</v>
      </c>
    </row>
    <row r="1023" spans="5:8" x14ac:dyDescent="0.25">
      <c r="E1023" t="s">
        <v>2697</v>
      </c>
      <c r="F1023" t="s">
        <v>2698</v>
      </c>
      <c r="G1023" t="s">
        <v>681</v>
      </c>
      <c r="H1023" t="s">
        <v>2697</v>
      </c>
    </row>
    <row r="1024" spans="5:8" x14ac:dyDescent="0.25">
      <c r="E1024" t="s">
        <v>2699</v>
      </c>
      <c r="F1024" t="s">
        <v>2700</v>
      </c>
      <c r="G1024" t="s">
        <v>681</v>
      </c>
      <c r="H1024" t="s">
        <v>2699</v>
      </c>
    </row>
    <row r="1025" spans="5:8" x14ac:dyDescent="0.25">
      <c r="E1025" t="s">
        <v>2701</v>
      </c>
      <c r="F1025" t="s">
        <v>2702</v>
      </c>
      <c r="G1025" t="s">
        <v>681</v>
      </c>
      <c r="H1025" t="s">
        <v>2701</v>
      </c>
    </row>
    <row r="1026" spans="5:8" x14ac:dyDescent="0.25">
      <c r="E1026" t="s">
        <v>2703</v>
      </c>
      <c r="F1026" t="s">
        <v>2704</v>
      </c>
      <c r="G1026" t="s">
        <v>681</v>
      </c>
      <c r="H1026" t="s">
        <v>2703</v>
      </c>
    </row>
    <row r="1027" spans="5:8" x14ac:dyDescent="0.25">
      <c r="E1027" t="s">
        <v>2705</v>
      </c>
      <c r="F1027" t="s">
        <v>2706</v>
      </c>
      <c r="G1027" t="s">
        <v>684</v>
      </c>
      <c r="H1027" t="s">
        <v>2705</v>
      </c>
    </row>
    <row r="1028" spans="5:8" x14ac:dyDescent="0.25">
      <c r="E1028" t="s">
        <v>2707</v>
      </c>
      <c r="F1028" t="s">
        <v>2708</v>
      </c>
      <c r="G1028" t="s">
        <v>684</v>
      </c>
      <c r="H1028" t="s">
        <v>2707</v>
      </c>
    </row>
    <row r="1029" spans="5:8" x14ac:dyDescent="0.25">
      <c r="E1029" t="s">
        <v>2709</v>
      </c>
      <c r="F1029" t="s">
        <v>2710</v>
      </c>
      <c r="G1029" t="s">
        <v>684</v>
      </c>
      <c r="H1029" t="s">
        <v>2709</v>
      </c>
    </row>
    <row r="1030" spans="5:8" x14ac:dyDescent="0.25">
      <c r="E1030" t="s">
        <v>2711</v>
      </c>
      <c r="F1030" t="s">
        <v>2712</v>
      </c>
      <c r="G1030" t="s">
        <v>684</v>
      </c>
      <c r="H1030" t="s">
        <v>2711</v>
      </c>
    </row>
    <row r="1031" spans="5:8" x14ac:dyDescent="0.25">
      <c r="E1031" t="s">
        <v>2713</v>
      </c>
      <c r="F1031" t="s">
        <v>2714</v>
      </c>
      <c r="G1031" t="s">
        <v>684</v>
      </c>
      <c r="H1031" t="s">
        <v>2713</v>
      </c>
    </row>
    <row r="1032" spans="5:8" x14ac:dyDescent="0.25">
      <c r="E1032" t="s">
        <v>2715</v>
      </c>
      <c r="F1032" t="s">
        <v>2716</v>
      </c>
      <c r="G1032" t="s">
        <v>684</v>
      </c>
      <c r="H1032" t="s">
        <v>2715</v>
      </c>
    </row>
    <row r="1033" spans="5:8" x14ac:dyDescent="0.25">
      <c r="E1033" t="s">
        <v>2717</v>
      </c>
      <c r="F1033" t="s">
        <v>2718</v>
      </c>
      <c r="G1033" t="s">
        <v>684</v>
      </c>
      <c r="H1033" t="s">
        <v>2717</v>
      </c>
    </row>
    <row r="1034" spans="5:8" x14ac:dyDescent="0.25">
      <c r="E1034" t="s">
        <v>2719</v>
      </c>
      <c r="F1034" t="s">
        <v>2720</v>
      </c>
      <c r="G1034" t="s">
        <v>684</v>
      </c>
      <c r="H1034" t="s">
        <v>2719</v>
      </c>
    </row>
    <row r="1035" spans="5:8" x14ac:dyDescent="0.25">
      <c r="E1035" t="s">
        <v>2721</v>
      </c>
      <c r="F1035" t="s">
        <v>2722</v>
      </c>
      <c r="G1035" t="s">
        <v>684</v>
      </c>
      <c r="H1035" t="s">
        <v>2721</v>
      </c>
    </row>
    <row r="1036" spans="5:8" x14ac:dyDescent="0.25">
      <c r="E1036" t="s">
        <v>2723</v>
      </c>
      <c r="F1036" t="s">
        <v>2724</v>
      </c>
      <c r="G1036" t="s">
        <v>684</v>
      </c>
      <c r="H1036" t="s">
        <v>2723</v>
      </c>
    </row>
    <row r="1037" spans="5:8" x14ac:dyDescent="0.25">
      <c r="E1037" t="s">
        <v>2725</v>
      </c>
      <c r="F1037" t="s">
        <v>2726</v>
      </c>
      <c r="G1037" t="s">
        <v>684</v>
      </c>
      <c r="H1037" t="s">
        <v>2725</v>
      </c>
    </row>
    <row r="1038" spans="5:8" x14ac:dyDescent="0.25">
      <c r="E1038" t="s">
        <v>2727</v>
      </c>
      <c r="F1038" t="s">
        <v>2728</v>
      </c>
      <c r="G1038" t="s">
        <v>684</v>
      </c>
      <c r="H1038" t="s">
        <v>2727</v>
      </c>
    </row>
    <row r="1039" spans="5:8" x14ac:dyDescent="0.25">
      <c r="E1039" t="s">
        <v>2729</v>
      </c>
      <c r="F1039" t="s">
        <v>2730</v>
      </c>
      <c r="G1039" t="s">
        <v>684</v>
      </c>
      <c r="H1039" t="s">
        <v>2729</v>
      </c>
    </row>
    <row r="1040" spans="5:8" x14ac:dyDescent="0.25">
      <c r="E1040" t="s">
        <v>2731</v>
      </c>
      <c r="F1040" t="s">
        <v>2732</v>
      </c>
      <c r="G1040" t="s">
        <v>684</v>
      </c>
      <c r="H1040" t="s">
        <v>2731</v>
      </c>
    </row>
    <row r="1041" spans="5:8" x14ac:dyDescent="0.25">
      <c r="E1041" t="s">
        <v>2733</v>
      </c>
      <c r="F1041" t="s">
        <v>2734</v>
      </c>
      <c r="G1041" t="s">
        <v>684</v>
      </c>
      <c r="H1041" t="s">
        <v>2733</v>
      </c>
    </row>
    <row r="1042" spans="5:8" x14ac:dyDescent="0.25">
      <c r="E1042" t="s">
        <v>2735</v>
      </c>
      <c r="F1042" t="s">
        <v>2736</v>
      </c>
      <c r="G1042" t="s">
        <v>684</v>
      </c>
      <c r="H1042" t="s">
        <v>2735</v>
      </c>
    </row>
    <row r="1043" spans="5:8" x14ac:dyDescent="0.25">
      <c r="E1043" t="s">
        <v>2737</v>
      </c>
      <c r="F1043" t="s">
        <v>2738</v>
      </c>
      <c r="G1043" t="s">
        <v>684</v>
      </c>
      <c r="H1043" t="s">
        <v>2737</v>
      </c>
    </row>
    <row r="1044" spans="5:8" x14ac:dyDescent="0.25">
      <c r="E1044" t="s">
        <v>2739</v>
      </c>
      <c r="F1044" t="s">
        <v>2740</v>
      </c>
      <c r="G1044" t="s">
        <v>684</v>
      </c>
      <c r="H1044" t="s">
        <v>2739</v>
      </c>
    </row>
    <row r="1045" spans="5:8" x14ac:dyDescent="0.25">
      <c r="E1045" t="s">
        <v>2741</v>
      </c>
      <c r="F1045" t="s">
        <v>2742</v>
      </c>
      <c r="G1045" t="s">
        <v>684</v>
      </c>
      <c r="H1045" t="s">
        <v>2741</v>
      </c>
    </row>
    <row r="1046" spans="5:8" x14ac:dyDescent="0.25">
      <c r="E1046" t="s">
        <v>2743</v>
      </c>
      <c r="F1046" t="s">
        <v>2744</v>
      </c>
      <c r="G1046" t="s">
        <v>684</v>
      </c>
      <c r="H1046" t="s">
        <v>2743</v>
      </c>
    </row>
    <row r="1047" spans="5:8" x14ac:dyDescent="0.25">
      <c r="E1047" t="s">
        <v>2745</v>
      </c>
      <c r="F1047" t="s">
        <v>2746</v>
      </c>
      <c r="G1047" t="s">
        <v>684</v>
      </c>
      <c r="H1047" t="s">
        <v>2745</v>
      </c>
    </row>
    <row r="1048" spans="5:8" x14ac:dyDescent="0.25">
      <c r="E1048" t="s">
        <v>2747</v>
      </c>
      <c r="F1048" t="s">
        <v>2748</v>
      </c>
      <c r="G1048" t="s">
        <v>684</v>
      </c>
      <c r="H1048" t="s">
        <v>2747</v>
      </c>
    </row>
    <row r="1049" spans="5:8" x14ac:dyDescent="0.25">
      <c r="E1049" t="s">
        <v>2749</v>
      </c>
      <c r="F1049" t="s">
        <v>2750</v>
      </c>
      <c r="G1049" t="s">
        <v>684</v>
      </c>
      <c r="H1049" t="s">
        <v>2749</v>
      </c>
    </row>
    <row r="1050" spans="5:8" x14ac:dyDescent="0.25">
      <c r="E1050" t="s">
        <v>2751</v>
      </c>
      <c r="F1050" t="s">
        <v>2752</v>
      </c>
      <c r="G1050" t="s">
        <v>684</v>
      </c>
      <c r="H1050" t="s">
        <v>2751</v>
      </c>
    </row>
    <row r="1051" spans="5:8" x14ac:dyDescent="0.25">
      <c r="E1051" t="s">
        <v>2753</v>
      </c>
      <c r="F1051" t="s">
        <v>2754</v>
      </c>
      <c r="G1051" t="s">
        <v>684</v>
      </c>
      <c r="H1051" t="s">
        <v>2753</v>
      </c>
    </row>
    <row r="1052" spans="5:8" x14ac:dyDescent="0.25">
      <c r="E1052" t="s">
        <v>2755</v>
      </c>
      <c r="F1052" t="s">
        <v>2756</v>
      </c>
      <c r="G1052" t="s">
        <v>684</v>
      </c>
      <c r="H1052" t="s">
        <v>2755</v>
      </c>
    </row>
    <row r="1053" spans="5:8" x14ac:dyDescent="0.25">
      <c r="E1053" t="s">
        <v>2757</v>
      </c>
      <c r="F1053" t="s">
        <v>2758</v>
      </c>
      <c r="G1053" t="s">
        <v>684</v>
      </c>
      <c r="H1053" t="s">
        <v>2757</v>
      </c>
    </row>
    <row r="1054" spans="5:8" x14ac:dyDescent="0.25">
      <c r="E1054" t="s">
        <v>2759</v>
      </c>
      <c r="F1054" t="s">
        <v>2760</v>
      </c>
      <c r="G1054" t="s">
        <v>684</v>
      </c>
      <c r="H1054" t="s">
        <v>2759</v>
      </c>
    </row>
    <row r="1055" spans="5:8" x14ac:dyDescent="0.25">
      <c r="E1055" t="s">
        <v>2761</v>
      </c>
      <c r="F1055" t="s">
        <v>2762</v>
      </c>
      <c r="G1055" t="s">
        <v>684</v>
      </c>
      <c r="H1055" t="s">
        <v>2761</v>
      </c>
    </row>
    <row r="1056" spans="5:8" x14ac:dyDescent="0.25">
      <c r="E1056" t="s">
        <v>2763</v>
      </c>
      <c r="F1056" t="s">
        <v>2764</v>
      </c>
      <c r="G1056" t="s">
        <v>684</v>
      </c>
      <c r="H1056" t="s">
        <v>2763</v>
      </c>
    </row>
    <row r="1057" spans="5:8" x14ac:dyDescent="0.25">
      <c r="E1057" t="s">
        <v>2765</v>
      </c>
      <c r="F1057" t="s">
        <v>2766</v>
      </c>
      <c r="G1057" t="s">
        <v>684</v>
      </c>
      <c r="H1057" t="s">
        <v>2765</v>
      </c>
    </row>
    <row r="1058" spans="5:8" x14ac:dyDescent="0.25">
      <c r="E1058" t="s">
        <v>2767</v>
      </c>
      <c r="F1058" t="s">
        <v>2768</v>
      </c>
      <c r="G1058" t="s">
        <v>684</v>
      </c>
      <c r="H1058" t="s">
        <v>2767</v>
      </c>
    </row>
    <row r="1059" spans="5:8" x14ac:dyDescent="0.25">
      <c r="E1059" t="s">
        <v>2769</v>
      </c>
      <c r="F1059" t="s">
        <v>2770</v>
      </c>
      <c r="G1059" t="s">
        <v>684</v>
      </c>
      <c r="H1059" t="s">
        <v>2769</v>
      </c>
    </row>
    <row r="1060" spans="5:8" x14ac:dyDescent="0.25">
      <c r="E1060" t="s">
        <v>2771</v>
      </c>
      <c r="F1060" t="s">
        <v>2772</v>
      </c>
      <c r="G1060" t="s">
        <v>684</v>
      </c>
      <c r="H1060" t="s">
        <v>2771</v>
      </c>
    </row>
    <row r="1061" spans="5:8" x14ac:dyDescent="0.25">
      <c r="E1061" t="s">
        <v>2773</v>
      </c>
      <c r="F1061" t="s">
        <v>2774</v>
      </c>
      <c r="G1061" t="s">
        <v>684</v>
      </c>
      <c r="H1061" t="s">
        <v>2773</v>
      </c>
    </row>
    <row r="1062" spans="5:8" x14ac:dyDescent="0.25">
      <c r="E1062" t="s">
        <v>2775</v>
      </c>
      <c r="F1062" t="s">
        <v>2776</v>
      </c>
      <c r="G1062" t="s">
        <v>684</v>
      </c>
      <c r="H1062" t="s">
        <v>2775</v>
      </c>
    </row>
    <row r="1063" spans="5:8" x14ac:dyDescent="0.25">
      <c r="E1063" t="s">
        <v>2777</v>
      </c>
      <c r="F1063" t="s">
        <v>2778</v>
      </c>
      <c r="G1063" t="s">
        <v>684</v>
      </c>
      <c r="H1063" t="s">
        <v>2777</v>
      </c>
    </row>
    <row r="1064" spans="5:8" x14ac:dyDescent="0.25">
      <c r="E1064" t="s">
        <v>2779</v>
      </c>
      <c r="F1064" t="s">
        <v>2780</v>
      </c>
      <c r="G1064" t="s">
        <v>684</v>
      </c>
      <c r="H1064" t="s">
        <v>2779</v>
      </c>
    </row>
    <row r="1065" spans="5:8" x14ac:dyDescent="0.25">
      <c r="E1065" t="s">
        <v>2781</v>
      </c>
      <c r="F1065" t="s">
        <v>2782</v>
      </c>
      <c r="G1065" t="s">
        <v>684</v>
      </c>
      <c r="H1065" t="s">
        <v>2781</v>
      </c>
    </row>
    <row r="1066" spans="5:8" x14ac:dyDescent="0.25">
      <c r="E1066" t="s">
        <v>2783</v>
      </c>
      <c r="F1066" t="s">
        <v>2784</v>
      </c>
      <c r="G1066" t="s">
        <v>684</v>
      </c>
      <c r="H1066" t="s">
        <v>2783</v>
      </c>
    </row>
    <row r="1067" spans="5:8" x14ac:dyDescent="0.25">
      <c r="E1067" t="s">
        <v>2785</v>
      </c>
      <c r="F1067" t="s">
        <v>2786</v>
      </c>
      <c r="G1067" t="s">
        <v>684</v>
      </c>
      <c r="H1067" t="s">
        <v>2785</v>
      </c>
    </row>
    <row r="1068" spans="5:8" x14ac:dyDescent="0.25">
      <c r="E1068" t="s">
        <v>2787</v>
      </c>
      <c r="F1068" t="s">
        <v>2788</v>
      </c>
      <c r="G1068" t="s">
        <v>684</v>
      </c>
      <c r="H1068" t="s">
        <v>2787</v>
      </c>
    </row>
    <row r="1069" spans="5:8" x14ac:dyDescent="0.25">
      <c r="E1069" t="s">
        <v>2789</v>
      </c>
      <c r="F1069" t="s">
        <v>2790</v>
      </c>
      <c r="G1069" t="s">
        <v>684</v>
      </c>
      <c r="H1069" t="s">
        <v>2789</v>
      </c>
    </row>
    <row r="1070" spans="5:8" x14ac:dyDescent="0.25">
      <c r="E1070" t="s">
        <v>2791</v>
      </c>
      <c r="F1070" t="s">
        <v>2792</v>
      </c>
      <c r="G1070" t="s">
        <v>684</v>
      </c>
      <c r="H1070" t="s">
        <v>2791</v>
      </c>
    </row>
    <row r="1071" spans="5:8" x14ac:dyDescent="0.25">
      <c r="E1071" t="s">
        <v>2793</v>
      </c>
      <c r="F1071" t="s">
        <v>2794</v>
      </c>
      <c r="G1071" t="s">
        <v>684</v>
      </c>
      <c r="H1071" t="s">
        <v>2793</v>
      </c>
    </row>
    <row r="1072" spans="5:8" x14ac:dyDescent="0.25">
      <c r="E1072" t="s">
        <v>2795</v>
      </c>
      <c r="F1072" t="s">
        <v>2796</v>
      </c>
      <c r="G1072" t="s">
        <v>684</v>
      </c>
      <c r="H1072" t="s">
        <v>2795</v>
      </c>
    </row>
    <row r="1073" spans="5:8" x14ac:dyDescent="0.25">
      <c r="E1073" t="s">
        <v>2797</v>
      </c>
      <c r="F1073" t="s">
        <v>2798</v>
      </c>
      <c r="G1073" t="s">
        <v>684</v>
      </c>
      <c r="H1073" t="s">
        <v>2797</v>
      </c>
    </row>
    <row r="1074" spans="5:8" x14ac:dyDescent="0.25">
      <c r="E1074" t="s">
        <v>2799</v>
      </c>
      <c r="F1074" t="s">
        <v>2800</v>
      </c>
      <c r="G1074" t="s">
        <v>684</v>
      </c>
      <c r="H1074" t="s">
        <v>2799</v>
      </c>
    </row>
    <row r="1075" spans="5:8" x14ac:dyDescent="0.25">
      <c r="E1075" t="s">
        <v>2801</v>
      </c>
      <c r="F1075" t="s">
        <v>2802</v>
      </c>
      <c r="G1075" t="s">
        <v>684</v>
      </c>
      <c r="H1075" t="s">
        <v>2801</v>
      </c>
    </row>
    <row r="1076" spans="5:8" x14ac:dyDescent="0.25">
      <c r="E1076" t="s">
        <v>2803</v>
      </c>
      <c r="F1076" t="s">
        <v>2804</v>
      </c>
      <c r="G1076" t="s">
        <v>684</v>
      </c>
      <c r="H1076" t="s">
        <v>2803</v>
      </c>
    </row>
    <row r="1077" spans="5:8" x14ac:dyDescent="0.25">
      <c r="E1077" t="s">
        <v>2805</v>
      </c>
      <c r="F1077" t="s">
        <v>2806</v>
      </c>
      <c r="G1077" t="s">
        <v>684</v>
      </c>
      <c r="H1077" t="s">
        <v>2805</v>
      </c>
    </row>
    <row r="1078" spans="5:8" x14ac:dyDescent="0.25">
      <c r="E1078" t="s">
        <v>2807</v>
      </c>
      <c r="F1078" t="s">
        <v>2808</v>
      </c>
      <c r="G1078" t="s">
        <v>684</v>
      </c>
      <c r="H1078" t="s">
        <v>2807</v>
      </c>
    </row>
    <row r="1079" spans="5:8" x14ac:dyDescent="0.25">
      <c r="E1079" t="s">
        <v>2809</v>
      </c>
      <c r="F1079" t="s">
        <v>2810</v>
      </c>
      <c r="G1079" t="s">
        <v>684</v>
      </c>
      <c r="H1079" t="s">
        <v>2809</v>
      </c>
    </row>
    <row r="1080" spans="5:8" x14ac:dyDescent="0.25">
      <c r="E1080" t="s">
        <v>2811</v>
      </c>
      <c r="F1080" t="s">
        <v>2812</v>
      </c>
      <c r="G1080" t="s">
        <v>684</v>
      </c>
      <c r="H1080" t="s">
        <v>2811</v>
      </c>
    </row>
    <row r="1081" spans="5:8" x14ac:dyDescent="0.25">
      <c r="E1081" t="s">
        <v>2813</v>
      </c>
      <c r="F1081" t="s">
        <v>2814</v>
      </c>
      <c r="G1081" t="s">
        <v>684</v>
      </c>
      <c r="H1081" t="s">
        <v>2813</v>
      </c>
    </row>
    <row r="1082" spans="5:8" x14ac:dyDescent="0.25">
      <c r="E1082" t="s">
        <v>2815</v>
      </c>
      <c r="F1082" t="s">
        <v>2816</v>
      </c>
      <c r="G1082" t="s">
        <v>684</v>
      </c>
      <c r="H1082" t="s">
        <v>2815</v>
      </c>
    </row>
    <row r="1083" spans="5:8" x14ac:dyDescent="0.25">
      <c r="E1083" t="s">
        <v>2817</v>
      </c>
      <c r="F1083" t="s">
        <v>2818</v>
      </c>
      <c r="G1083" t="s">
        <v>684</v>
      </c>
      <c r="H1083" t="s">
        <v>2817</v>
      </c>
    </row>
    <row r="1084" spans="5:8" x14ac:dyDescent="0.25">
      <c r="E1084" t="s">
        <v>2819</v>
      </c>
      <c r="F1084" t="s">
        <v>2820</v>
      </c>
      <c r="G1084" t="s">
        <v>684</v>
      </c>
      <c r="H1084" t="s">
        <v>2819</v>
      </c>
    </row>
    <row r="1085" spans="5:8" x14ac:dyDescent="0.25">
      <c r="E1085" t="s">
        <v>2821</v>
      </c>
      <c r="F1085" t="s">
        <v>2822</v>
      </c>
      <c r="G1085" t="s">
        <v>684</v>
      </c>
      <c r="H1085" t="s">
        <v>2821</v>
      </c>
    </row>
    <row r="1086" spans="5:8" x14ac:dyDescent="0.25">
      <c r="E1086" t="s">
        <v>2823</v>
      </c>
      <c r="F1086" t="s">
        <v>2824</v>
      </c>
      <c r="G1086" t="s">
        <v>684</v>
      </c>
      <c r="H1086" t="s">
        <v>2823</v>
      </c>
    </row>
    <row r="1087" spans="5:8" x14ac:dyDescent="0.25">
      <c r="E1087" t="s">
        <v>2825</v>
      </c>
      <c r="F1087" t="s">
        <v>2826</v>
      </c>
      <c r="G1087" t="s">
        <v>684</v>
      </c>
      <c r="H1087" t="s">
        <v>2825</v>
      </c>
    </row>
    <row r="1088" spans="5:8" x14ac:dyDescent="0.25">
      <c r="E1088" t="s">
        <v>2827</v>
      </c>
      <c r="F1088" t="s">
        <v>2828</v>
      </c>
      <c r="G1088" t="s">
        <v>687</v>
      </c>
      <c r="H1088" t="s">
        <v>2827</v>
      </c>
    </row>
    <row r="1089" spans="5:8" x14ac:dyDescent="0.25">
      <c r="E1089" t="s">
        <v>2829</v>
      </c>
      <c r="F1089" t="s">
        <v>2830</v>
      </c>
      <c r="G1089" t="s">
        <v>687</v>
      </c>
      <c r="H1089" t="s">
        <v>2829</v>
      </c>
    </row>
    <row r="1090" spans="5:8" x14ac:dyDescent="0.25">
      <c r="E1090" t="s">
        <v>2831</v>
      </c>
      <c r="F1090" t="s">
        <v>2832</v>
      </c>
      <c r="G1090" t="s">
        <v>687</v>
      </c>
      <c r="H1090" t="s">
        <v>2831</v>
      </c>
    </row>
    <row r="1091" spans="5:8" x14ac:dyDescent="0.25">
      <c r="E1091" t="s">
        <v>2833</v>
      </c>
      <c r="F1091" t="s">
        <v>2834</v>
      </c>
      <c r="G1091" t="s">
        <v>687</v>
      </c>
      <c r="H1091" t="s">
        <v>2833</v>
      </c>
    </row>
    <row r="1092" spans="5:8" x14ac:dyDescent="0.25">
      <c r="E1092" t="s">
        <v>2835</v>
      </c>
      <c r="F1092" t="s">
        <v>2836</v>
      </c>
      <c r="G1092" t="s">
        <v>687</v>
      </c>
      <c r="H1092" t="s">
        <v>2835</v>
      </c>
    </row>
    <row r="1093" spans="5:8" x14ac:dyDescent="0.25">
      <c r="E1093" t="s">
        <v>2837</v>
      </c>
      <c r="F1093" t="s">
        <v>2838</v>
      </c>
      <c r="G1093" t="s">
        <v>687</v>
      </c>
      <c r="H1093" t="s">
        <v>2837</v>
      </c>
    </row>
    <row r="1094" spans="5:8" x14ac:dyDescent="0.25">
      <c r="E1094" t="s">
        <v>2839</v>
      </c>
      <c r="F1094" t="s">
        <v>2840</v>
      </c>
      <c r="G1094" t="s">
        <v>687</v>
      </c>
      <c r="H1094" t="s">
        <v>2839</v>
      </c>
    </row>
    <row r="1095" spans="5:8" x14ac:dyDescent="0.25">
      <c r="E1095" t="s">
        <v>2841</v>
      </c>
      <c r="F1095" t="s">
        <v>2842</v>
      </c>
      <c r="G1095" t="s">
        <v>687</v>
      </c>
      <c r="H1095" t="s">
        <v>2841</v>
      </c>
    </row>
    <row r="1096" spans="5:8" x14ac:dyDescent="0.25">
      <c r="E1096" t="s">
        <v>2843</v>
      </c>
      <c r="F1096" t="s">
        <v>2844</v>
      </c>
      <c r="G1096" t="s">
        <v>687</v>
      </c>
      <c r="H1096" t="s">
        <v>2843</v>
      </c>
    </row>
    <row r="1097" spans="5:8" x14ac:dyDescent="0.25">
      <c r="E1097" t="s">
        <v>2845</v>
      </c>
      <c r="F1097" t="s">
        <v>2846</v>
      </c>
      <c r="G1097" t="s">
        <v>687</v>
      </c>
      <c r="H1097" t="s">
        <v>2845</v>
      </c>
    </row>
    <row r="1098" spans="5:8" x14ac:dyDescent="0.25">
      <c r="E1098" t="s">
        <v>2847</v>
      </c>
      <c r="F1098" t="s">
        <v>2848</v>
      </c>
      <c r="G1098" t="s">
        <v>687</v>
      </c>
      <c r="H1098" t="s">
        <v>2847</v>
      </c>
    </row>
    <row r="1099" spans="5:8" x14ac:dyDescent="0.25">
      <c r="E1099" t="s">
        <v>2849</v>
      </c>
      <c r="F1099" t="s">
        <v>2850</v>
      </c>
      <c r="G1099" t="s">
        <v>687</v>
      </c>
      <c r="H1099" t="s">
        <v>2849</v>
      </c>
    </row>
    <row r="1100" spans="5:8" x14ac:dyDescent="0.25">
      <c r="E1100" t="s">
        <v>2851</v>
      </c>
      <c r="F1100" t="s">
        <v>2852</v>
      </c>
      <c r="G1100" t="s">
        <v>687</v>
      </c>
      <c r="H1100" t="s">
        <v>2851</v>
      </c>
    </row>
    <row r="1101" spans="5:8" x14ac:dyDescent="0.25">
      <c r="E1101" t="s">
        <v>2853</v>
      </c>
      <c r="F1101" t="s">
        <v>2854</v>
      </c>
      <c r="G1101" t="s">
        <v>687</v>
      </c>
      <c r="H1101" t="s">
        <v>2853</v>
      </c>
    </row>
    <row r="1102" spans="5:8" x14ac:dyDescent="0.25">
      <c r="E1102" t="s">
        <v>2855</v>
      </c>
      <c r="F1102" t="s">
        <v>2856</v>
      </c>
      <c r="G1102" t="s">
        <v>687</v>
      </c>
      <c r="H1102" t="s">
        <v>2855</v>
      </c>
    </row>
    <row r="1103" spans="5:8" x14ac:dyDescent="0.25">
      <c r="E1103" t="s">
        <v>2857</v>
      </c>
      <c r="F1103" t="s">
        <v>2858</v>
      </c>
      <c r="G1103" t="s">
        <v>687</v>
      </c>
      <c r="H1103" t="s">
        <v>2857</v>
      </c>
    </row>
    <row r="1104" spans="5:8" x14ac:dyDescent="0.25">
      <c r="E1104" t="s">
        <v>2859</v>
      </c>
      <c r="F1104" t="s">
        <v>2860</v>
      </c>
      <c r="G1104" t="s">
        <v>687</v>
      </c>
      <c r="H1104" t="s">
        <v>2859</v>
      </c>
    </row>
    <row r="1105" spans="5:8" x14ac:dyDescent="0.25">
      <c r="E1105" t="s">
        <v>2861</v>
      </c>
      <c r="F1105" t="s">
        <v>2862</v>
      </c>
      <c r="G1105" t="s">
        <v>687</v>
      </c>
      <c r="H1105" t="s">
        <v>2861</v>
      </c>
    </row>
    <row r="1106" spans="5:8" x14ac:dyDescent="0.25">
      <c r="E1106" t="s">
        <v>2863</v>
      </c>
      <c r="F1106" t="s">
        <v>2864</v>
      </c>
      <c r="G1106" t="s">
        <v>687</v>
      </c>
      <c r="H1106" t="s">
        <v>2863</v>
      </c>
    </row>
    <row r="1107" spans="5:8" x14ac:dyDescent="0.25">
      <c r="E1107" t="s">
        <v>2865</v>
      </c>
      <c r="F1107" t="s">
        <v>2866</v>
      </c>
      <c r="G1107" t="s">
        <v>687</v>
      </c>
      <c r="H1107" t="s">
        <v>2865</v>
      </c>
    </row>
    <row r="1108" spans="5:8" x14ac:dyDescent="0.25">
      <c r="E1108" t="s">
        <v>2867</v>
      </c>
      <c r="F1108" t="s">
        <v>2868</v>
      </c>
      <c r="G1108" t="s">
        <v>687</v>
      </c>
      <c r="H1108" t="s">
        <v>2867</v>
      </c>
    </row>
    <row r="1109" spans="5:8" x14ac:dyDescent="0.25">
      <c r="E1109" t="s">
        <v>2869</v>
      </c>
      <c r="F1109" t="s">
        <v>2870</v>
      </c>
      <c r="G1109" t="s">
        <v>687</v>
      </c>
      <c r="H1109" t="s">
        <v>2869</v>
      </c>
    </row>
    <row r="1110" spans="5:8" x14ac:dyDescent="0.25">
      <c r="E1110" t="s">
        <v>2871</v>
      </c>
      <c r="F1110" t="s">
        <v>2872</v>
      </c>
      <c r="G1110" t="s">
        <v>687</v>
      </c>
      <c r="H1110" t="s">
        <v>2871</v>
      </c>
    </row>
    <row r="1111" spans="5:8" x14ac:dyDescent="0.25">
      <c r="E1111" t="s">
        <v>2873</v>
      </c>
      <c r="F1111" t="s">
        <v>2874</v>
      </c>
      <c r="G1111" t="s">
        <v>687</v>
      </c>
      <c r="H1111" t="s">
        <v>2873</v>
      </c>
    </row>
    <row r="1112" spans="5:8" x14ac:dyDescent="0.25">
      <c r="E1112" t="s">
        <v>2875</v>
      </c>
      <c r="F1112" t="s">
        <v>2876</v>
      </c>
      <c r="G1112" t="s">
        <v>687</v>
      </c>
      <c r="H1112" t="s">
        <v>2875</v>
      </c>
    </row>
    <row r="1113" spans="5:8" x14ac:dyDescent="0.25">
      <c r="E1113" t="s">
        <v>2877</v>
      </c>
      <c r="F1113" t="s">
        <v>2878</v>
      </c>
      <c r="G1113" t="s">
        <v>687</v>
      </c>
      <c r="H1113" t="s">
        <v>2877</v>
      </c>
    </row>
    <row r="1114" spans="5:8" x14ac:dyDescent="0.25">
      <c r="E1114" t="s">
        <v>2879</v>
      </c>
      <c r="F1114" t="s">
        <v>2880</v>
      </c>
      <c r="G1114" t="s">
        <v>687</v>
      </c>
      <c r="H1114" t="s">
        <v>2879</v>
      </c>
    </row>
    <row r="1115" spans="5:8" x14ac:dyDescent="0.25">
      <c r="E1115" t="s">
        <v>2881</v>
      </c>
      <c r="F1115" t="s">
        <v>2882</v>
      </c>
      <c r="G1115" t="s">
        <v>687</v>
      </c>
      <c r="H1115" t="s">
        <v>2881</v>
      </c>
    </row>
    <row r="1116" spans="5:8" x14ac:dyDescent="0.25">
      <c r="E1116" t="s">
        <v>2883</v>
      </c>
      <c r="F1116" t="s">
        <v>2884</v>
      </c>
      <c r="G1116" t="s">
        <v>687</v>
      </c>
      <c r="H1116" t="s">
        <v>2883</v>
      </c>
    </row>
    <row r="1117" spans="5:8" x14ac:dyDescent="0.25">
      <c r="E1117" t="s">
        <v>2885</v>
      </c>
      <c r="F1117" t="s">
        <v>2886</v>
      </c>
      <c r="G1117" t="s">
        <v>687</v>
      </c>
      <c r="H1117" t="s">
        <v>2885</v>
      </c>
    </row>
    <row r="1118" spans="5:8" x14ac:dyDescent="0.25">
      <c r="E1118" t="s">
        <v>2887</v>
      </c>
      <c r="F1118" t="s">
        <v>2888</v>
      </c>
      <c r="G1118" t="s">
        <v>687</v>
      </c>
      <c r="H1118" t="s">
        <v>2887</v>
      </c>
    </row>
    <row r="1119" spans="5:8" x14ac:dyDescent="0.25">
      <c r="E1119" t="s">
        <v>2889</v>
      </c>
      <c r="F1119" t="s">
        <v>2890</v>
      </c>
      <c r="G1119" t="s">
        <v>687</v>
      </c>
      <c r="H1119" t="s">
        <v>2889</v>
      </c>
    </row>
    <row r="1120" spans="5:8" x14ac:dyDescent="0.25">
      <c r="E1120" t="s">
        <v>2891</v>
      </c>
      <c r="F1120" t="s">
        <v>2892</v>
      </c>
      <c r="G1120" t="s">
        <v>687</v>
      </c>
      <c r="H1120" t="s">
        <v>2891</v>
      </c>
    </row>
    <row r="1121" spans="5:8" x14ac:dyDescent="0.25">
      <c r="E1121" t="s">
        <v>2893</v>
      </c>
      <c r="F1121" t="s">
        <v>2894</v>
      </c>
      <c r="G1121" t="s">
        <v>687</v>
      </c>
      <c r="H1121" t="s">
        <v>2893</v>
      </c>
    </row>
    <row r="1122" spans="5:8" x14ac:dyDescent="0.25">
      <c r="E1122" t="s">
        <v>2895</v>
      </c>
      <c r="F1122" t="s">
        <v>2896</v>
      </c>
      <c r="G1122" t="s">
        <v>687</v>
      </c>
      <c r="H1122" t="s">
        <v>2895</v>
      </c>
    </row>
    <row r="1123" spans="5:8" x14ac:dyDescent="0.25">
      <c r="E1123" t="s">
        <v>2897</v>
      </c>
      <c r="F1123" t="s">
        <v>2898</v>
      </c>
      <c r="G1123" t="s">
        <v>687</v>
      </c>
      <c r="H1123" t="s">
        <v>2897</v>
      </c>
    </row>
    <row r="1124" spans="5:8" x14ac:dyDescent="0.25">
      <c r="E1124" t="s">
        <v>2899</v>
      </c>
      <c r="F1124" t="s">
        <v>2900</v>
      </c>
      <c r="G1124" t="s">
        <v>690</v>
      </c>
      <c r="H1124" t="s">
        <v>2899</v>
      </c>
    </row>
    <row r="1125" spans="5:8" x14ac:dyDescent="0.25">
      <c r="E1125" t="s">
        <v>2901</v>
      </c>
      <c r="F1125" t="s">
        <v>2902</v>
      </c>
      <c r="G1125" t="s">
        <v>690</v>
      </c>
      <c r="H1125" t="s">
        <v>2901</v>
      </c>
    </row>
    <row r="1126" spans="5:8" x14ac:dyDescent="0.25">
      <c r="E1126" t="s">
        <v>2903</v>
      </c>
      <c r="F1126" t="s">
        <v>2904</v>
      </c>
      <c r="G1126" t="s">
        <v>690</v>
      </c>
      <c r="H1126" t="s">
        <v>2903</v>
      </c>
    </row>
    <row r="1127" spans="5:8" x14ac:dyDescent="0.25">
      <c r="E1127" t="s">
        <v>2905</v>
      </c>
      <c r="F1127" t="s">
        <v>2906</v>
      </c>
      <c r="G1127" t="s">
        <v>690</v>
      </c>
      <c r="H1127" t="s">
        <v>2905</v>
      </c>
    </row>
    <row r="1128" spans="5:8" x14ac:dyDescent="0.25">
      <c r="E1128" t="s">
        <v>2907</v>
      </c>
      <c r="F1128" t="s">
        <v>2908</v>
      </c>
      <c r="G1128" t="s">
        <v>690</v>
      </c>
      <c r="H1128" t="s">
        <v>2907</v>
      </c>
    </row>
    <row r="1129" spans="5:8" x14ac:dyDescent="0.25">
      <c r="E1129" t="s">
        <v>2909</v>
      </c>
      <c r="F1129" t="s">
        <v>2910</v>
      </c>
      <c r="G1129" t="s">
        <v>690</v>
      </c>
      <c r="H1129" t="s">
        <v>2909</v>
      </c>
    </row>
    <row r="1130" spans="5:8" x14ac:dyDescent="0.25">
      <c r="E1130" t="s">
        <v>2911</v>
      </c>
      <c r="F1130" t="s">
        <v>2912</v>
      </c>
      <c r="G1130" t="s">
        <v>690</v>
      </c>
      <c r="H1130" t="s">
        <v>2911</v>
      </c>
    </row>
    <row r="1131" spans="5:8" x14ac:dyDescent="0.25">
      <c r="E1131" t="s">
        <v>2913</v>
      </c>
      <c r="F1131" t="s">
        <v>2914</v>
      </c>
      <c r="G1131" t="s">
        <v>690</v>
      </c>
      <c r="H1131" t="s">
        <v>2913</v>
      </c>
    </row>
    <row r="1132" spans="5:8" x14ac:dyDescent="0.25">
      <c r="E1132" t="s">
        <v>2915</v>
      </c>
      <c r="F1132" t="s">
        <v>2916</v>
      </c>
      <c r="G1132" t="s">
        <v>690</v>
      </c>
      <c r="H1132" t="s">
        <v>2915</v>
      </c>
    </row>
    <row r="1133" spans="5:8" x14ac:dyDescent="0.25">
      <c r="E1133" t="s">
        <v>2917</v>
      </c>
      <c r="F1133" t="s">
        <v>2918</v>
      </c>
      <c r="G1133" t="s">
        <v>690</v>
      </c>
      <c r="H1133" t="s">
        <v>2917</v>
      </c>
    </row>
    <row r="1134" spans="5:8" x14ac:dyDescent="0.25">
      <c r="E1134" t="s">
        <v>2919</v>
      </c>
      <c r="F1134" t="s">
        <v>2920</v>
      </c>
      <c r="G1134" t="s">
        <v>690</v>
      </c>
      <c r="H1134" t="s">
        <v>2919</v>
      </c>
    </row>
    <row r="1135" spans="5:8" x14ac:dyDescent="0.25">
      <c r="E1135" t="s">
        <v>2921</v>
      </c>
      <c r="F1135" t="s">
        <v>2922</v>
      </c>
      <c r="G1135" t="s">
        <v>690</v>
      </c>
      <c r="H1135" t="s">
        <v>2921</v>
      </c>
    </row>
    <row r="1136" spans="5:8" x14ac:dyDescent="0.25">
      <c r="E1136" t="s">
        <v>2923</v>
      </c>
      <c r="F1136" t="s">
        <v>2924</v>
      </c>
      <c r="G1136" t="s">
        <v>690</v>
      </c>
      <c r="H1136" t="s">
        <v>2923</v>
      </c>
    </row>
    <row r="1137" spans="5:8" x14ac:dyDescent="0.25">
      <c r="E1137" t="s">
        <v>2925</v>
      </c>
      <c r="F1137" t="s">
        <v>2926</v>
      </c>
      <c r="G1137" t="s">
        <v>690</v>
      </c>
      <c r="H1137" t="s">
        <v>2925</v>
      </c>
    </row>
    <row r="1138" spans="5:8" x14ac:dyDescent="0.25">
      <c r="E1138" t="s">
        <v>2927</v>
      </c>
      <c r="F1138" t="s">
        <v>2928</v>
      </c>
      <c r="G1138" t="s">
        <v>690</v>
      </c>
      <c r="H1138" t="s">
        <v>2927</v>
      </c>
    </row>
    <row r="1139" spans="5:8" x14ac:dyDescent="0.25">
      <c r="E1139" t="s">
        <v>2929</v>
      </c>
      <c r="F1139" t="s">
        <v>2930</v>
      </c>
      <c r="G1139" t="s">
        <v>690</v>
      </c>
      <c r="H1139" t="s">
        <v>2929</v>
      </c>
    </row>
    <row r="1140" spans="5:8" x14ac:dyDescent="0.25">
      <c r="E1140" t="s">
        <v>2931</v>
      </c>
      <c r="F1140" t="s">
        <v>2932</v>
      </c>
      <c r="G1140" t="s">
        <v>690</v>
      </c>
      <c r="H1140" t="s">
        <v>2931</v>
      </c>
    </row>
    <row r="1141" spans="5:8" x14ac:dyDescent="0.25">
      <c r="E1141" t="s">
        <v>2933</v>
      </c>
      <c r="F1141" t="s">
        <v>2934</v>
      </c>
      <c r="G1141" t="s">
        <v>690</v>
      </c>
      <c r="H1141" t="s">
        <v>2933</v>
      </c>
    </row>
    <row r="1142" spans="5:8" x14ac:dyDescent="0.25">
      <c r="E1142" t="s">
        <v>2935</v>
      </c>
      <c r="F1142" t="s">
        <v>2936</v>
      </c>
      <c r="G1142" t="s">
        <v>690</v>
      </c>
      <c r="H1142" t="s">
        <v>2935</v>
      </c>
    </row>
    <row r="1143" spans="5:8" x14ac:dyDescent="0.25">
      <c r="E1143" t="s">
        <v>2937</v>
      </c>
      <c r="F1143" t="s">
        <v>2938</v>
      </c>
      <c r="G1143" t="s">
        <v>693</v>
      </c>
      <c r="H1143" t="s">
        <v>2937</v>
      </c>
    </row>
    <row r="1144" spans="5:8" x14ac:dyDescent="0.25">
      <c r="E1144" t="s">
        <v>2939</v>
      </c>
      <c r="F1144" t="s">
        <v>2940</v>
      </c>
      <c r="G1144" t="s">
        <v>693</v>
      </c>
      <c r="H1144" t="s">
        <v>2939</v>
      </c>
    </row>
    <row r="1145" spans="5:8" x14ac:dyDescent="0.25">
      <c r="E1145" t="s">
        <v>2941</v>
      </c>
      <c r="F1145" t="s">
        <v>2942</v>
      </c>
      <c r="G1145" t="s">
        <v>693</v>
      </c>
      <c r="H1145" t="s">
        <v>2941</v>
      </c>
    </row>
    <row r="1146" spans="5:8" x14ac:dyDescent="0.25">
      <c r="E1146" t="s">
        <v>2943</v>
      </c>
      <c r="F1146" t="s">
        <v>2944</v>
      </c>
      <c r="G1146" t="s">
        <v>693</v>
      </c>
      <c r="H1146" t="s">
        <v>2943</v>
      </c>
    </row>
    <row r="1147" spans="5:8" x14ac:dyDescent="0.25">
      <c r="E1147" t="s">
        <v>2945</v>
      </c>
      <c r="F1147" t="s">
        <v>2946</v>
      </c>
      <c r="G1147" t="s">
        <v>693</v>
      </c>
      <c r="H1147" t="s">
        <v>2945</v>
      </c>
    </row>
    <row r="1148" spans="5:8" x14ac:dyDescent="0.25">
      <c r="E1148" t="s">
        <v>2947</v>
      </c>
      <c r="F1148" t="s">
        <v>2948</v>
      </c>
      <c r="G1148" t="s">
        <v>693</v>
      </c>
      <c r="H1148" t="s">
        <v>2947</v>
      </c>
    </row>
    <row r="1149" spans="5:8" x14ac:dyDescent="0.25">
      <c r="E1149" t="s">
        <v>2949</v>
      </c>
      <c r="F1149" t="s">
        <v>2950</v>
      </c>
      <c r="G1149" t="s">
        <v>693</v>
      </c>
      <c r="H1149" t="s">
        <v>2949</v>
      </c>
    </row>
    <row r="1150" spans="5:8" x14ac:dyDescent="0.25">
      <c r="E1150" t="s">
        <v>2951</v>
      </c>
      <c r="F1150" t="s">
        <v>2952</v>
      </c>
      <c r="G1150" t="s">
        <v>693</v>
      </c>
      <c r="H1150" t="s">
        <v>2951</v>
      </c>
    </row>
    <row r="1151" spans="5:8" x14ac:dyDescent="0.25">
      <c r="E1151" t="s">
        <v>2953</v>
      </c>
      <c r="F1151" t="s">
        <v>2954</v>
      </c>
      <c r="G1151" t="s">
        <v>693</v>
      </c>
      <c r="H1151" t="s">
        <v>2953</v>
      </c>
    </row>
    <row r="1152" spans="5:8" x14ac:dyDescent="0.25">
      <c r="E1152" t="s">
        <v>2955</v>
      </c>
      <c r="F1152" t="s">
        <v>2956</v>
      </c>
      <c r="G1152" t="s">
        <v>693</v>
      </c>
      <c r="H1152" t="s">
        <v>2955</v>
      </c>
    </row>
    <row r="1153" spans="5:8" x14ac:dyDescent="0.25">
      <c r="E1153" t="s">
        <v>2957</v>
      </c>
      <c r="F1153" t="s">
        <v>2958</v>
      </c>
      <c r="G1153" t="s">
        <v>693</v>
      </c>
      <c r="H1153" t="s">
        <v>2957</v>
      </c>
    </row>
    <row r="1154" spans="5:8" x14ac:dyDescent="0.25">
      <c r="E1154" t="s">
        <v>2959</v>
      </c>
      <c r="F1154" t="s">
        <v>2960</v>
      </c>
      <c r="G1154" t="s">
        <v>693</v>
      </c>
      <c r="H1154" t="s">
        <v>2959</v>
      </c>
    </row>
    <row r="1155" spans="5:8" x14ac:dyDescent="0.25">
      <c r="E1155" t="s">
        <v>2961</v>
      </c>
      <c r="F1155" t="s">
        <v>2962</v>
      </c>
      <c r="G1155" t="s">
        <v>693</v>
      </c>
      <c r="H1155" t="s">
        <v>2961</v>
      </c>
    </row>
    <row r="1156" spans="5:8" x14ac:dyDescent="0.25">
      <c r="E1156" t="s">
        <v>2963</v>
      </c>
      <c r="F1156" t="s">
        <v>2964</v>
      </c>
      <c r="G1156" t="s">
        <v>693</v>
      </c>
      <c r="H1156" t="s">
        <v>2963</v>
      </c>
    </row>
    <row r="1157" spans="5:8" x14ac:dyDescent="0.25">
      <c r="E1157" t="s">
        <v>2965</v>
      </c>
      <c r="F1157" t="s">
        <v>2966</v>
      </c>
      <c r="G1157" t="s">
        <v>693</v>
      </c>
      <c r="H1157" t="s">
        <v>2965</v>
      </c>
    </row>
    <row r="1158" spans="5:8" x14ac:dyDescent="0.25">
      <c r="E1158" t="s">
        <v>2967</v>
      </c>
      <c r="F1158" t="s">
        <v>2968</v>
      </c>
      <c r="G1158" t="s">
        <v>693</v>
      </c>
      <c r="H1158" t="s">
        <v>2967</v>
      </c>
    </row>
    <row r="1159" spans="5:8" x14ac:dyDescent="0.25">
      <c r="E1159" t="s">
        <v>2969</v>
      </c>
      <c r="F1159" t="s">
        <v>2970</v>
      </c>
      <c r="G1159" t="s">
        <v>693</v>
      </c>
      <c r="H1159" t="s">
        <v>2969</v>
      </c>
    </row>
    <row r="1160" spans="5:8" x14ac:dyDescent="0.25">
      <c r="E1160" t="s">
        <v>2971</v>
      </c>
      <c r="F1160" t="s">
        <v>2972</v>
      </c>
      <c r="G1160" t="s">
        <v>693</v>
      </c>
      <c r="H1160" t="s">
        <v>2971</v>
      </c>
    </row>
    <row r="1161" spans="5:8" x14ac:dyDescent="0.25">
      <c r="E1161" t="s">
        <v>2973</v>
      </c>
      <c r="F1161" t="s">
        <v>2974</v>
      </c>
      <c r="G1161" t="s">
        <v>693</v>
      </c>
      <c r="H1161" t="s">
        <v>2973</v>
      </c>
    </row>
    <row r="1162" spans="5:8" x14ac:dyDescent="0.25">
      <c r="E1162" t="s">
        <v>2975</v>
      </c>
      <c r="F1162" t="s">
        <v>2976</v>
      </c>
      <c r="G1162" t="s">
        <v>693</v>
      </c>
      <c r="H1162" t="s">
        <v>2975</v>
      </c>
    </row>
    <row r="1163" spans="5:8" x14ac:dyDescent="0.25">
      <c r="E1163" t="s">
        <v>2977</v>
      </c>
      <c r="F1163" t="s">
        <v>2978</v>
      </c>
      <c r="G1163" t="s">
        <v>693</v>
      </c>
      <c r="H1163" t="s">
        <v>2977</v>
      </c>
    </row>
    <row r="1164" spans="5:8" x14ac:dyDescent="0.25">
      <c r="E1164" t="s">
        <v>2979</v>
      </c>
      <c r="F1164" t="s">
        <v>2980</v>
      </c>
      <c r="G1164" t="s">
        <v>693</v>
      </c>
      <c r="H1164" t="s">
        <v>2979</v>
      </c>
    </row>
    <row r="1165" spans="5:8" x14ac:dyDescent="0.25">
      <c r="E1165" t="s">
        <v>2981</v>
      </c>
      <c r="F1165" t="s">
        <v>2982</v>
      </c>
      <c r="G1165" t="s">
        <v>693</v>
      </c>
      <c r="H1165" t="s">
        <v>2981</v>
      </c>
    </row>
    <row r="1166" spans="5:8" x14ac:dyDescent="0.25">
      <c r="E1166" t="s">
        <v>2983</v>
      </c>
      <c r="F1166" t="s">
        <v>2984</v>
      </c>
      <c r="G1166" t="s">
        <v>693</v>
      </c>
      <c r="H1166" t="s">
        <v>2983</v>
      </c>
    </row>
    <row r="1167" spans="5:8" x14ac:dyDescent="0.25">
      <c r="E1167" t="s">
        <v>2985</v>
      </c>
      <c r="F1167" t="s">
        <v>2986</v>
      </c>
      <c r="G1167" t="s">
        <v>693</v>
      </c>
      <c r="H1167" t="s">
        <v>2985</v>
      </c>
    </row>
    <row r="1168" spans="5:8" x14ac:dyDescent="0.25">
      <c r="E1168" t="s">
        <v>2987</v>
      </c>
      <c r="F1168" t="s">
        <v>2988</v>
      </c>
      <c r="G1168" t="s">
        <v>693</v>
      </c>
      <c r="H1168" t="s">
        <v>2987</v>
      </c>
    </row>
    <row r="1169" spans="5:8" x14ac:dyDescent="0.25">
      <c r="E1169" t="s">
        <v>2989</v>
      </c>
      <c r="F1169" t="s">
        <v>2990</v>
      </c>
      <c r="G1169" t="s">
        <v>693</v>
      </c>
      <c r="H1169" t="s">
        <v>2989</v>
      </c>
    </row>
    <row r="1170" spans="5:8" x14ac:dyDescent="0.25">
      <c r="E1170" t="s">
        <v>2991</v>
      </c>
      <c r="F1170" t="s">
        <v>2992</v>
      </c>
      <c r="G1170" t="s">
        <v>693</v>
      </c>
      <c r="H1170" t="s">
        <v>2991</v>
      </c>
    </row>
    <row r="1171" spans="5:8" x14ac:dyDescent="0.25">
      <c r="E1171" t="s">
        <v>2993</v>
      </c>
      <c r="F1171" t="s">
        <v>2994</v>
      </c>
      <c r="G1171" t="s">
        <v>693</v>
      </c>
      <c r="H1171" t="s">
        <v>2993</v>
      </c>
    </row>
    <row r="1172" spans="5:8" x14ac:dyDescent="0.25">
      <c r="E1172" t="s">
        <v>2995</v>
      </c>
      <c r="F1172" t="s">
        <v>2996</v>
      </c>
      <c r="G1172" t="s">
        <v>693</v>
      </c>
      <c r="H1172" t="s">
        <v>2995</v>
      </c>
    </row>
    <row r="1173" spans="5:8" x14ac:dyDescent="0.25">
      <c r="E1173" t="s">
        <v>2997</v>
      </c>
      <c r="F1173" t="s">
        <v>2998</v>
      </c>
      <c r="G1173" t="s">
        <v>693</v>
      </c>
      <c r="H1173" t="s">
        <v>2997</v>
      </c>
    </row>
    <row r="1174" spans="5:8" x14ac:dyDescent="0.25">
      <c r="E1174" t="s">
        <v>2999</v>
      </c>
      <c r="F1174" t="s">
        <v>3000</v>
      </c>
      <c r="G1174" t="s">
        <v>693</v>
      </c>
      <c r="H1174" t="s">
        <v>2999</v>
      </c>
    </row>
    <row r="1175" spans="5:8" x14ac:dyDescent="0.25">
      <c r="E1175" t="s">
        <v>3001</v>
      </c>
      <c r="F1175" t="s">
        <v>3002</v>
      </c>
      <c r="G1175" t="s">
        <v>693</v>
      </c>
      <c r="H1175" t="s">
        <v>3001</v>
      </c>
    </row>
    <row r="1176" spans="5:8" x14ac:dyDescent="0.25">
      <c r="E1176" t="s">
        <v>3003</v>
      </c>
      <c r="F1176" t="s">
        <v>3004</v>
      </c>
      <c r="G1176" t="s">
        <v>693</v>
      </c>
      <c r="H1176" t="s">
        <v>3003</v>
      </c>
    </row>
    <row r="1177" spans="5:8" x14ac:dyDescent="0.25">
      <c r="E1177" t="s">
        <v>3005</v>
      </c>
      <c r="F1177" t="s">
        <v>3006</v>
      </c>
      <c r="G1177" t="s">
        <v>693</v>
      </c>
      <c r="H1177" t="s">
        <v>3005</v>
      </c>
    </row>
    <row r="1178" spans="5:8" x14ac:dyDescent="0.25">
      <c r="E1178" t="s">
        <v>3007</v>
      </c>
      <c r="F1178" t="s">
        <v>3008</v>
      </c>
      <c r="G1178" t="s">
        <v>693</v>
      </c>
      <c r="H1178" t="s">
        <v>3007</v>
      </c>
    </row>
    <row r="1179" spans="5:8" x14ac:dyDescent="0.25">
      <c r="E1179" t="s">
        <v>3009</v>
      </c>
      <c r="F1179" t="s">
        <v>3010</v>
      </c>
      <c r="G1179" t="s">
        <v>693</v>
      </c>
      <c r="H1179" t="s">
        <v>3009</v>
      </c>
    </row>
    <row r="1180" spans="5:8" x14ac:dyDescent="0.25">
      <c r="E1180" t="s">
        <v>3011</v>
      </c>
      <c r="F1180" t="s">
        <v>3012</v>
      </c>
      <c r="G1180" t="s">
        <v>693</v>
      </c>
      <c r="H1180" t="s">
        <v>3011</v>
      </c>
    </row>
    <row r="1181" spans="5:8" x14ac:dyDescent="0.25">
      <c r="E1181" t="s">
        <v>3013</v>
      </c>
      <c r="F1181" t="s">
        <v>3014</v>
      </c>
      <c r="G1181" t="s">
        <v>693</v>
      </c>
      <c r="H1181" t="s">
        <v>3013</v>
      </c>
    </row>
    <row r="1182" spans="5:8" x14ac:dyDescent="0.25">
      <c r="E1182" t="s">
        <v>3015</v>
      </c>
      <c r="F1182" t="s">
        <v>3016</v>
      </c>
      <c r="G1182" t="s">
        <v>693</v>
      </c>
      <c r="H1182" t="s">
        <v>3015</v>
      </c>
    </row>
    <row r="1183" spans="5:8" x14ac:dyDescent="0.25">
      <c r="E1183" t="s">
        <v>3017</v>
      </c>
      <c r="F1183" t="s">
        <v>3018</v>
      </c>
      <c r="G1183" t="s">
        <v>693</v>
      </c>
      <c r="H1183" t="s">
        <v>3017</v>
      </c>
    </row>
    <row r="1184" spans="5:8" x14ac:dyDescent="0.25">
      <c r="E1184" t="s">
        <v>3019</v>
      </c>
      <c r="F1184" t="s">
        <v>3020</v>
      </c>
      <c r="G1184" t="s">
        <v>693</v>
      </c>
      <c r="H1184" t="s">
        <v>3019</v>
      </c>
    </row>
    <row r="1185" spans="5:8" x14ac:dyDescent="0.25">
      <c r="E1185" t="s">
        <v>3021</v>
      </c>
      <c r="F1185" t="s">
        <v>3022</v>
      </c>
      <c r="G1185" t="s">
        <v>693</v>
      </c>
      <c r="H1185" t="s">
        <v>3021</v>
      </c>
    </row>
    <row r="1186" spans="5:8" x14ac:dyDescent="0.25">
      <c r="E1186" t="s">
        <v>3023</v>
      </c>
      <c r="F1186" t="s">
        <v>3024</v>
      </c>
      <c r="G1186" t="s">
        <v>693</v>
      </c>
      <c r="H1186" t="s">
        <v>3023</v>
      </c>
    </row>
    <row r="1187" spans="5:8" x14ac:dyDescent="0.25">
      <c r="E1187" t="s">
        <v>3025</v>
      </c>
      <c r="F1187" t="s">
        <v>3026</v>
      </c>
      <c r="G1187" t="s">
        <v>693</v>
      </c>
      <c r="H1187" t="s">
        <v>3025</v>
      </c>
    </row>
    <row r="1188" spans="5:8" x14ac:dyDescent="0.25">
      <c r="E1188" t="s">
        <v>3027</v>
      </c>
      <c r="F1188" t="s">
        <v>3028</v>
      </c>
      <c r="G1188" t="s">
        <v>693</v>
      </c>
      <c r="H1188" t="s">
        <v>3027</v>
      </c>
    </row>
    <row r="1189" spans="5:8" x14ac:dyDescent="0.25">
      <c r="E1189" t="s">
        <v>3029</v>
      </c>
      <c r="F1189" t="s">
        <v>3030</v>
      </c>
      <c r="G1189" t="s">
        <v>693</v>
      </c>
      <c r="H1189" t="s">
        <v>3029</v>
      </c>
    </row>
    <row r="1190" spans="5:8" x14ac:dyDescent="0.25">
      <c r="E1190" t="s">
        <v>3031</v>
      </c>
      <c r="F1190" t="s">
        <v>3032</v>
      </c>
      <c r="G1190" t="s">
        <v>693</v>
      </c>
      <c r="H1190" t="s">
        <v>3031</v>
      </c>
    </row>
    <row r="1191" spans="5:8" x14ac:dyDescent="0.25">
      <c r="E1191" t="s">
        <v>3033</v>
      </c>
      <c r="F1191" t="s">
        <v>3034</v>
      </c>
      <c r="G1191" t="s">
        <v>693</v>
      </c>
      <c r="H1191" t="s">
        <v>3033</v>
      </c>
    </row>
    <row r="1192" spans="5:8" x14ac:dyDescent="0.25">
      <c r="E1192" t="s">
        <v>3035</v>
      </c>
      <c r="F1192" t="s">
        <v>3036</v>
      </c>
      <c r="G1192" t="s">
        <v>693</v>
      </c>
      <c r="H1192" t="s">
        <v>3035</v>
      </c>
    </row>
    <row r="1193" spans="5:8" x14ac:dyDescent="0.25">
      <c r="E1193" t="s">
        <v>3037</v>
      </c>
      <c r="F1193" t="s">
        <v>3038</v>
      </c>
      <c r="G1193" t="s">
        <v>693</v>
      </c>
      <c r="H1193" t="s">
        <v>3037</v>
      </c>
    </row>
    <row r="1194" spans="5:8" x14ac:dyDescent="0.25">
      <c r="E1194" t="s">
        <v>3039</v>
      </c>
      <c r="F1194" t="s">
        <v>3040</v>
      </c>
      <c r="G1194" t="s">
        <v>693</v>
      </c>
      <c r="H1194" t="s">
        <v>3039</v>
      </c>
    </row>
    <row r="1195" spans="5:8" x14ac:dyDescent="0.25">
      <c r="E1195" t="s">
        <v>3041</v>
      </c>
      <c r="F1195" t="s">
        <v>3042</v>
      </c>
      <c r="G1195" t="s">
        <v>693</v>
      </c>
      <c r="H1195" t="s">
        <v>3041</v>
      </c>
    </row>
    <row r="1196" spans="5:8" x14ac:dyDescent="0.25">
      <c r="E1196" t="s">
        <v>3043</v>
      </c>
      <c r="F1196" t="s">
        <v>3044</v>
      </c>
      <c r="G1196" t="s">
        <v>693</v>
      </c>
      <c r="H1196" t="s">
        <v>3043</v>
      </c>
    </row>
    <row r="1197" spans="5:8" x14ac:dyDescent="0.25">
      <c r="E1197" t="s">
        <v>3045</v>
      </c>
      <c r="F1197" t="s">
        <v>3046</v>
      </c>
      <c r="G1197" t="s">
        <v>693</v>
      </c>
      <c r="H1197" t="s">
        <v>3045</v>
      </c>
    </row>
    <row r="1198" spans="5:8" x14ac:dyDescent="0.25">
      <c r="E1198" t="s">
        <v>3047</v>
      </c>
      <c r="F1198" t="s">
        <v>3048</v>
      </c>
      <c r="G1198" t="s">
        <v>693</v>
      </c>
      <c r="H1198" t="s">
        <v>3047</v>
      </c>
    </row>
    <row r="1199" spans="5:8" x14ac:dyDescent="0.25">
      <c r="E1199" t="s">
        <v>3049</v>
      </c>
      <c r="F1199" t="s">
        <v>3050</v>
      </c>
      <c r="G1199" t="s">
        <v>693</v>
      </c>
      <c r="H1199" t="s">
        <v>3049</v>
      </c>
    </row>
    <row r="1200" spans="5:8" x14ac:dyDescent="0.25">
      <c r="E1200" t="s">
        <v>3051</v>
      </c>
      <c r="F1200" t="s">
        <v>3052</v>
      </c>
      <c r="G1200" t="s">
        <v>693</v>
      </c>
      <c r="H1200" t="s">
        <v>3051</v>
      </c>
    </row>
    <row r="1201" spans="5:8" x14ac:dyDescent="0.25">
      <c r="E1201" t="s">
        <v>3053</v>
      </c>
      <c r="F1201" t="s">
        <v>3054</v>
      </c>
      <c r="G1201" t="s">
        <v>693</v>
      </c>
      <c r="H1201" t="s">
        <v>3053</v>
      </c>
    </row>
    <row r="1202" spans="5:8" x14ac:dyDescent="0.25">
      <c r="E1202" t="s">
        <v>3055</v>
      </c>
      <c r="F1202" t="s">
        <v>3056</v>
      </c>
      <c r="G1202" t="s">
        <v>693</v>
      </c>
      <c r="H1202" t="s">
        <v>3055</v>
      </c>
    </row>
    <row r="1203" spans="5:8" x14ac:dyDescent="0.25">
      <c r="E1203" t="s">
        <v>3057</v>
      </c>
      <c r="F1203" t="s">
        <v>3058</v>
      </c>
      <c r="G1203" t="s">
        <v>693</v>
      </c>
      <c r="H1203" t="s">
        <v>3057</v>
      </c>
    </row>
    <row r="1204" spans="5:8" x14ac:dyDescent="0.25">
      <c r="E1204" t="s">
        <v>3059</v>
      </c>
      <c r="F1204" t="s">
        <v>3060</v>
      </c>
      <c r="G1204" t="s">
        <v>693</v>
      </c>
      <c r="H1204" t="s">
        <v>3059</v>
      </c>
    </row>
    <row r="1205" spans="5:8" x14ac:dyDescent="0.25">
      <c r="E1205" t="s">
        <v>3061</v>
      </c>
      <c r="F1205" t="s">
        <v>3062</v>
      </c>
      <c r="G1205" t="s">
        <v>693</v>
      </c>
      <c r="H1205" t="s">
        <v>3061</v>
      </c>
    </row>
    <row r="1206" spans="5:8" x14ac:dyDescent="0.25">
      <c r="E1206" t="s">
        <v>3063</v>
      </c>
      <c r="F1206" t="s">
        <v>3064</v>
      </c>
      <c r="G1206" t="s">
        <v>693</v>
      </c>
      <c r="H1206" t="s">
        <v>3063</v>
      </c>
    </row>
    <row r="1207" spans="5:8" x14ac:dyDescent="0.25">
      <c r="E1207" t="s">
        <v>3065</v>
      </c>
      <c r="F1207" t="s">
        <v>3066</v>
      </c>
      <c r="G1207" t="s">
        <v>693</v>
      </c>
      <c r="H1207" t="s">
        <v>3065</v>
      </c>
    </row>
    <row r="1208" spans="5:8" x14ac:dyDescent="0.25">
      <c r="E1208" t="s">
        <v>3067</v>
      </c>
      <c r="F1208" t="s">
        <v>3068</v>
      </c>
      <c r="G1208" t="s">
        <v>693</v>
      </c>
      <c r="H1208" t="s">
        <v>3067</v>
      </c>
    </row>
    <row r="1209" spans="5:8" x14ac:dyDescent="0.25">
      <c r="E1209" t="s">
        <v>3069</v>
      </c>
      <c r="F1209" t="s">
        <v>3070</v>
      </c>
      <c r="G1209" t="s">
        <v>693</v>
      </c>
      <c r="H1209" t="s">
        <v>3069</v>
      </c>
    </row>
    <row r="1210" spans="5:8" x14ac:dyDescent="0.25">
      <c r="E1210" t="s">
        <v>3071</v>
      </c>
      <c r="F1210" t="s">
        <v>3072</v>
      </c>
      <c r="G1210" t="s">
        <v>693</v>
      </c>
      <c r="H1210" t="s">
        <v>3071</v>
      </c>
    </row>
    <row r="1211" spans="5:8" x14ac:dyDescent="0.25">
      <c r="E1211" t="s">
        <v>3073</v>
      </c>
      <c r="F1211" t="s">
        <v>3074</v>
      </c>
      <c r="G1211" t="s">
        <v>693</v>
      </c>
      <c r="H1211" t="s">
        <v>3073</v>
      </c>
    </row>
    <row r="1212" spans="5:8" x14ac:dyDescent="0.25">
      <c r="E1212" t="s">
        <v>3075</v>
      </c>
      <c r="F1212" t="s">
        <v>3076</v>
      </c>
      <c r="G1212" t="s">
        <v>693</v>
      </c>
      <c r="H1212" t="s">
        <v>3075</v>
      </c>
    </row>
    <row r="1213" spans="5:8" x14ac:dyDescent="0.25">
      <c r="E1213" t="s">
        <v>3077</v>
      </c>
      <c r="F1213" t="s">
        <v>3078</v>
      </c>
      <c r="G1213" t="s">
        <v>693</v>
      </c>
      <c r="H1213" t="s">
        <v>3077</v>
      </c>
    </row>
    <row r="1214" spans="5:8" x14ac:dyDescent="0.25">
      <c r="E1214" t="s">
        <v>3079</v>
      </c>
      <c r="F1214" t="s">
        <v>3080</v>
      </c>
      <c r="G1214" t="s">
        <v>693</v>
      </c>
      <c r="H1214" t="s">
        <v>3079</v>
      </c>
    </row>
    <row r="1215" spans="5:8" x14ac:dyDescent="0.25">
      <c r="E1215" t="s">
        <v>3081</v>
      </c>
      <c r="F1215" t="s">
        <v>3082</v>
      </c>
      <c r="G1215" t="s">
        <v>693</v>
      </c>
      <c r="H1215" t="s">
        <v>3081</v>
      </c>
    </row>
    <row r="1216" spans="5:8" x14ac:dyDescent="0.25">
      <c r="E1216" t="s">
        <v>3083</v>
      </c>
      <c r="F1216" t="s">
        <v>3084</v>
      </c>
      <c r="G1216" t="s">
        <v>693</v>
      </c>
      <c r="H1216" t="s">
        <v>3083</v>
      </c>
    </row>
    <row r="1217" spans="5:8" x14ac:dyDescent="0.25">
      <c r="E1217" t="s">
        <v>3085</v>
      </c>
      <c r="F1217" t="s">
        <v>3086</v>
      </c>
      <c r="G1217" t="s">
        <v>693</v>
      </c>
      <c r="H1217" t="s">
        <v>3085</v>
      </c>
    </row>
    <row r="1218" spans="5:8" x14ac:dyDescent="0.25">
      <c r="E1218" t="s">
        <v>3087</v>
      </c>
      <c r="F1218" t="s">
        <v>3088</v>
      </c>
      <c r="G1218" t="s">
        <v>693</v>
      </c>
      <c r="H1218" t="s">
        <v>3087</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E6875-4DFC-4343-8853-72104D81E93E}">
  <sheetPr codeName="Sheet2">
    <pageSetUpPr autoPageBreaks="0"/>
  </sheetPr>
  <dimension ref="C1:AN53"/>
  <sheetViews>
    <sheetView showGridLines="0" topLeftCell="A38" zoomScale="70" zoomScaleNormal="70" workbookViewId="0">
      <selection activeCell="B42" sqref="B42"/>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3:5" ht="116.25" customHeight="1" x14ac:dyDescent="0.25">
      <c r="D1" s="117" t="s">
        <v>48</v>
      </c>
    </row>
    <row r="2" spans="3:5" ht="31.5" x14ac:dyDescent="0.25">
      <c r="D2" s="137" t="s">
        <v>49</v>
      </c>
    </row>
    <row r="3" spans="3:5" ht="21" customHeight="1" x14ac:dyDescent="0.25">
      <c r="C3" s="153" t="s">
        <v>50</v>
      </c>
      <c r="D3" s="153"/>
      <c r="E3" s="153"/>
    </row>
    <row r="4" spans="3:5" ht="14.45" customHeight="1" x14ac:dyDescent="0.25">
      <c r="C4" s="154"/>
      <c r="D4" s="154"/>
      <c r="E4" s="154"/>
    </row>
    <row r="5" spans="3:5" x14ac:dyDescent="0.25">
      <c r="C5" s="66" t="s">
        <v>51</v>
      </c>
      <c r="D5" s="163"/>
      <c r="E5" s="164"/>
    </row>
    <row r="6" spans="3:5" x14ac:dyDescent="0.25">
      <c r="C6" s="5" t="s">
        <v>52</v>
      </c>
      <c r="D6" s="165"/>
      <c r="E6" s="166"/>
    </row>
    <row r="7" spans="3:5" ht="30.75" customHeight="1" x14ac:dyDescent="0.25">
      <c r="C7" s="40" t="s">
        <v>53</v>
      </c>
      <c r="D7" s="167"/>
      <c r="E7" s="167"/>
    </row>
    <row r="8" spans="3:5" x14ac:dyDescent="0.25">
      <c r="C8" s="5" t="s">
        <v>54</v>
      </c>
      <c r="D8" s="168"/>
      <c r="E8" s="168"/>
    </row>
    <row r="9" spans="3:5" ht="18.75" x14ac:dyDescent="0.25">
      <c r="C9" s="5" t="s">
        <v>55</v>
      </c>
      <c r="D9" s="169"/>
      <c r="E9" s="170"/>
    </row>
    <row r="10" spans="3:5" x14ac:dyDescent="0.25">
      <c r="C10" s="5" t="s">
        <v>56</v>
      </c>
      <c r="D10" s="168"/>
      <c r="E10" s="168"/>
    </row>
    <row r="11" spans="3:5" x14ac:dyDescent="0.25">
      <c r="C11" s="5" t="s">
        <v>57</v>
      </c>
      <c r="D11" s="168"/>
      <c r="E11" s="168"/>
    </row>
    <row r="12" spans="3:5" x14ac:dyDescent="0.25">
      <c r="C12" s="5" t="s">
        <v>58</v>
      </c>
      <c r="D12" s="168"/>
      <c r="E12" s="168"/>
    </row>
    <row r="13" spans="3:5" ht="63" customHeight="1" x14ac:dyDescent="0.25">
      <c r="C13" s="18" t="s">
        <v>59</v>
      </c>
      <c r="D13" s="168"/>
      <c r="E13" s="168"/>
    </row>
    <row r="14" spans="3:5" x14ac:dyDescent="0.25">
      <c r="C14" s="2"/>
      <c r="D14" s="3"/>
      <c r="E14" s="1"/>
    </row>
    <row r="15" spans="3:5" x14ac:dyDescent="0.25">
      <c r="C15" s="5" t="s">
        <v>60</v>
      </c>
      <c r="D15" s="162"/>
      <c r="E15" s="162"/>
    </row>
    <row r="16" spans="3:5" x14ac:dyDescent="0.25">
      <c r="C16" s="5" t="s">
        <v>61</v>
      </c>
      <c r="D16" s="162"/>
      <c r="E16" s="162"/>
    </row>
    <row r="17" spans="3:8" x14ac:dyDescent="0.25">
      <c r="C17" s="4" t="s">
        <v>62</v>
      </c>
      <c r="D17" s="173"/>
      <c r="E17" s="173"/>
    </row>
    <row r="18" spans="3:8" x14ac:dyDescent="0.25">
      <c r="C18" s="5" t="s">
        <v>63</v>
      </c>
      <c r="D18" s="173"/>
      <c r="E18" s="173"/>
    </row>
    <row r="19" spans="3:8" x14ac:dyDescent="0.25">
      <c r="C19" s="5" t="s">
        <v>64</v>
      </c>
      <c r="D19" s="173"/>
      <c r="E19" s="173"/>
    </row>
    <row r="20" spans="3:8" x14ac:dyDescent="0.25">
      <c r="C20" s="2"/>
      <c r="D20" s="1"/>
      <c r="E20" s="1"/>
    </row>
    <row r="21" spans="3:8" x14ac:dyDescent="0.25">
      <c r="C21" s="5" t="s">
        <v>65</v>
      </c>
      <c r="D21" s="173"/>
      <c r="E21" s="173"/>
    </row>
    <row r="22" spans="3:8" x14ac:dyDescent="0.25">
      <c r="C22" s="5" t="s">
        <v>61</v>
      </c>
      <c r="D22" s="173"/>
      <c r="E22" s="173"/>
    </row>
    <row r="23" spans="3:8" x14ac:dyDescent="0.25">
      <c r="C23" s="5" t="s">
        <v>62</v>
      </c>
      <c r="D23" s="173"/>
      <c r="E23" s="173"/>
    </row>
    <row r="24" spans="3:8" x14ac:dyDescent="0.25">
      <c r="C24" s="5" t="s">
        <v>63</v>
      </c>
      <c r="D24" s="173"/>
      <c r="E24" s="173"/>
    </row>
    <row r="25" spans="3:8" x14ac:dyDescent="0.25">
      <c r="C25" s="5" t="s">
        <v>64</v>
      </c>
      <c r="D25" s="173"/>
      <c r="E25" s="173"/>
    </row>
    <row r="26" spans="3:8" x14ac:dyDescent="0.25">
      <c r="C26" s="2"/>
      <c r="D26" s="1"/>
      <c r="E26" s="1"/>
    </row>
    <row r="27" spans="3:8" ht="14.45" customHeight="1" x14ac:dyDescent="0.25">
      <c r="C27" s="153" t="s">
        <v>66</v>
      </c>
      <c r="D27" s="153"/>
      <c r="E27" s="153"/>
      <c r="F27" s="1"/>
      <c r="G27" s="1"/>
      <c r="H27" s="1"/>
    </row>
    <row r="28" spans="3:8" ht="14.25" customHeight="1" x14ac:dyDescent="0.25">
      <c r="C28" s="154"/>
      <c r="D28" s="154"/>
      <c r="E28" s="154"/>
      <c r="F28" s="1"/>
      <c r="G28" s="1"/>
      <c r="H28" s="1"/>
    </row>
    <row r="29" spans="3:8" ht="22.5" customHeight="1" x14ac:dyDescent="0.25">
      <c r="C29" s="155" t="s">
        <v>67</v>
      </c>
      <c r="D29" s="156"/>
      <c r="E29" s="156"/>
      <c r="F29" s="1"/>
      <c r="G29" s="1"/>
      <c r="H29" s="1"/>
    </row>
    <row r="30" spans="3:8" ht="63.75" customHeight="1" x14ac:dyDescent="0.25">
      <c r="C30" s="99" t="s">
        <v>68</v>
      </c>
      <c r="D30" s="150" t="s">
        <v>69</v>
      </c>
      <c r="E30" s="150"/>
      <c r="F30" s="1"/>
      <c r="G30" s="1"/>
      <c r="H30" s="1"/>
    </row>
    <row r="31" spans="3:8" ht="63.75" customHeight="1" x14ac:dyDescent="0.25">
      <c r="C31" s="99" t="s">
        <v>70</v>
      </c>
      <c r="D31" s="157"/>
      <c r="E31" s="158"/>
      <c r="F31" s="1"/>
      <c r="G31" s="1"/>
      <c r="H31" s="1"/>
    </row>
    <row r="32" spans="3:8" ht="63.75" customHeight="1" x14ac:dyDescent="0.25">
      <c r="C32" s="99" t="s">
        <v>71</v>
      </c>
      <c r="D32" s="150" t="s">
        <v>69</v>
      </c>
      <c r="E32" s="150"/>
      <c r="F32" s="1"/>
      <c r="G32" s="1"/>
      <c r="H32" s="1"/>
    </row>
    <row r="33" spans="3:40" ht="83.25" customHeight="1" x14ac:dyDescent="0.25">
      <c r="C33" s="99" t="s">
        <v>72</v>
      </c>
      <c r="D33" s="150" t="s">
        <v>69</v>
      </c>
      <c r="E33" s="150"/>
      <c r="F33" s="1"/>
      <c r="G33" s="1"/>
      <c r="H33" s="1"/>
    </row>
    <row r="34" spans="3:40" ht="86.45" customHeight="1" x14ac:dyDescent="0.25">
      <c r="C34" s="99" t="s">
        <v>73</v>
      </c>
      <c r="D34" s="150" t="s">
        <v>69</v>
      </c>
      <c r="E34" s="150"/>
      <c r="F34" s="1"/>
      <c r="G34" s="1"/>
      <c r="H34" s="1"/>
    </row>
    <row r="35" spans="3:40" ht="72.75" customHeight="1" x14ac:dyDescent="0.25">
      <c r="C35" s="100" t="s">
        <v>74</v>
      </c>
      <c r="D35" s="150" t="s">
        <v>69</v>
      </c>
      <c r="E35" s="150"/>
      <c r="F35" s="1"/>
      <c r="G35" s="1"/>
      <c r="H35" s="1"/>
    </row>
    <row r="36" spans="3:40" ht="75.75" customHeight="1" x14ac:dyDescent="0.25">
      <c r="C36" s="140" t="s">
        <v>75</v>
      </c>
      <c r="D36" s="150" t="s">
        <v>69</v>
      </c>
      <c r="E36" s="150"/>
      <c r="F36" s="65"/>
      <c r="G36" s="65"/>
      <c r="H36" s="65"/>
    </row>
    <row r="37" spans="3:40" ht="42.2" customHeight="1" x14ac:dyDescent="0.25">
      <c r="C37" s="159" t="s">
        <v>76</v>
      </c>
      <c r="D37" s="160"/>
      <c r="E37" s="161"/>
      <c r="F37" s="65"/>
      <c r="G37" s="65"/>
      <c r="H37" s="65"/>
    </row>
    <row r="38" spans="3:40" ht="316.5" customHeight="1" x14ac:dyDescent="0.25">
      <c r="C38" s="151" t="s">
        <v>77</v>
      </c>
      <c r="D38" s="152"/>
      <c r="E38" s="152"/>
      <c r="F38" s="63"/>
      <c r="G38" s="63"/>
      <c r="H38" s="63"/>
    </row>
    <row r="39" spans="3:40" s="101" customFormat="1" ht="24.6" customHeight="1" x14ac:dyDescent="0.25">
      <c r="C39" s="105" t="s">
        <v>78</v>
      </c>
      <c r="D39" s="106" t="s">
        <v>79</v>
      </c>
      <c r="E39" s="107" t="s">
        <v>80</v>
      </c>
      <c r="I39" s="102"/>
      <c r="J39" s="102"/>
      <c r="K39" s="102"/>
      <c r="L39" s="102"/>
      <c r="M39" s="102"/>
      <c r="N39" s="102"/>
      <c r="O39" s="102"/>
      <c r="P39" s="102"/>
      <c r="Q39" s="102"/>
      <c r="R39" s="102"/>
      <c r="S39" s="102"/>
      <c r="T39" s="102"/>
      <c r="U39" s="102"/>
      <c r="V39" s="102"/>
      <c r="W39" s="102"/>
      <c r="X39" s="102"/>
      <c r="Y39" s="102"/>
      <c r="Z39" s="102"/>
      <c r="AA39" s="102"/>
      <c r="AB39" s="102"/>
      <c r="AC39" s="102"/>
      <c r="AD39" s="102"/>
      <c r="AE39" s="102"/>
      <c r="AF39" s="102"/>
      <c r="AG39" s="102"/>
      <c r="AH39" s="102"/>
      <c r="AI39" s="102"/>
      <c r="AJ39" s="102"/>
      <c r="AK39" s="102"/>
      <c r="AL39" s="102"/>
      <c r="AM39" s="102"/>
      <c r="AN39" s="102"/>
    </row>
    <row r="40" spans="3:40" x14ac:dyDescent="0.25">
      <c r="C40" s="67"/>
      <c r="D40" s="113"/>
      <c r="E40" s="68"/>
      <c r="F40" s="1"/>
      <c r="G40" s="1"/>
      <c r="H40" s="1"/>
    </row>
    <row r="41" spans="3:40" x14ac:dyDescent="0.25">
      <c r="C41" s="67"/>
      <c r="D41" s="113"/>
      <c r="E41" s="68"/>
      <c r="F41" s="1"/>
      <c r="G41" s="1"/>
      <c r="H41" s="1"/>
    </row>
    <row r="42" spans="3:40" x14ac:dyDescent="0.25">
      <c r="C42" s="67"/>
      <c r="D42" s="113"/>
      <c r="E42" s="68"/>
      <c r="F42" s="1"/>
      <c r="G42" s="1"/>
      <c r="H42" s="1"/>
    </row>
    <row r="43" spans="3:40" x14ac:dyDescent="0.25">
      <c r="C43" s="67"/>
      <c r="D43" s="113"/>
      <c r="E43" s="68"/>
      <c r="F43" s="1"/>
      <c r="G43" s="1"/>
      <c r="H43" s="1"/>
    </row>
    <row r="44" spans="3:40" x14ac:dyDescent="0.25">
      <c r="C44" s="67"/>
      <c r="D44" s="113"/>
      <c r="E44" s="68"/>
      <c r="F44" s="1"/>
      <c r="G44" s="63"/>
      <c r="H44" s="1"/>
    </row>
    <row r="45" spans="3:40" x14ac:dyDescent="0.25">
      <c r="C45" s="67"/>
      <c r="D45" s="113"/>
      <c r="E45" s="68"/>
      <c r="F45" s="1"/>
      <c r="G45" s="101"/>
      <c r="H45" s="1"/>
    </row>
    <row r="46" spans="3:40" x14ac:dyDescent="0.25">
      <c r="C46" s="67"/>
      <c r="D46" s="113"/>
      <c r="E46" s="68"/>
      <c r="F46" s="1"/>
      <c r="G46" s="63"/>
      <c r="H46" s="1"/>
    </row>
    <row r="47" spans="3:40" x14ac:dyDescent="0.25">
      <c r="C47" s="67"/>
      <c r="D47" s="113"/>
      <c r="E47" s="68"/>
      <c r="F47" s="1"/>
      <c r="G47" s="101"/>
      <c r="H47" s="1"/>
    </row>
    <row r="48" spans="3:40" x14ac:dyDescent="0.25">
      <c r="C48" s="69"/>
      <c r="D48" s="114"/>
      <c r="E48" s="70"/>
      <c r="F48" s="1"/>
      <c r="G48" s="1"/>
      <c r="H48" s="1"/>
    </row>
    <row r="49" spans="3:7" ht="38.25" customHeight="1" x14ac:dyDescent="0.25">
      <c r="C49" s="171" t="s">
        <v>81</v>
      </c>
      <c r="D49" s="171"/>
      <c r="E49" s="171"/>
      <c r="G49" s="63"/>
    </row>
    <row r="50" spans="3:7" x14ac:dyDescent="0.25">
      <c r="C50" s="172"/>
      <c r="D50" s="172"/>
      <c r="E50" s="172"/>
      <c r="G50" s="101"/>
    </row>
    <row r="51" spans="3:7" x14ac:dyDescent="0.25">
      <c r="C51" s="172"/>
      <c r="D51" s="172"/>
      <c r="E51" s="172"/>
      <c r="G51" s="1"/>
    </row>
    <row r="52" spans="3:7" x14ac:dyDescent="0.25">
      <c r="C52" s="172"/>
      <c r="D52" s="172"/>
      <c r="E52" s="172"/>
      <c r="G52" s="1"/>
    </row>
    <row r="53" spans="3:7" x14ac:dyDescent="0.25">
      <c r="C53" s="172"/>
      <c r="D53" s="172"/>
      <c r="E53" s="172"/>
      <c r="G53" s="1"/>
    </row>
  </sheetData>
  <sheetProtection formatCells="0" formatRows="0"/>
  <sortState xmlns:xlrd2="http://schemas.microsoft.com/office/spreadsheetml/2017/richdata2" ref="C35:D35">
    <sortCondition descending="1" ref="D35"/>
  </sortState>
  <mergeCells count="33">
    <mergeCell ref="C49:E49"/>
    <mergeCell ref="C50:E53"/>
    <mergeCell ref="C3:E4"/>
    <mergeCell ref="D22:E22"/>
    <mergeCell ref="D23:E23"/>
    <mergeCell ref="D24:E24"/>
    <mergeCell ref="D25:E25"/>
    <mergeCell ref="D16:E16"/>
    <mergeCell ref="D17:E17"/>
    <mergeCell ref="D18:E18"/>
    <mergeCell ref="D19:E19"/>
    <mergeCell ref="D21:E21"/>
    <mergeCell ref="D10:E10"/>
    <mergeCell ref="D11:E11"/>
    <mergeCell ref="D12:E12"/>
    <mergeCell ref="D13:E13"/>
    <mergeCell ref="D15:E15"/>
    <mergeCell ref="D5:E5"/>
    <mergeCell ref="D6:E6"/>
    <mergeCell ref="D7:E7"/>
    <mergeCell ref="D8:E8"/>
    <mergeCell ref="D9:E9"/>
    <mergeCell ref="D35:E35"/>
    <mergeCell ref="C38:E38"/>
    <mergeCell ref="D36:E36"/>
    <mergeCell ref="C27:E28"/>
    <mergeCell ref="C29:E29"/>
    <mergeCell ref="D30:E30"/>
    <mergeCell ref="D33:E33"/>
    <mergeCell ref="D34:E34"/>
    <mergeCell ref="D31:E31"/>
    <mergeCell ref="D32:E32"/>
    <mergeCell ref="C37:E37"/>
  </mergeCells>
  <conditionalFormatting sqref="D30:D36">
    <cfRule type="expression" dxfId="243" priority="1">
      <formula>$E$13="Yes"</formula>
    </cfRule>
  </conditionalFormatting>
  <dataValidations count="1">
    <dataValidation type="whole" operator="greaterThanOrEqual" showInputMessage="1" showErrorMessage="1" error="Please enter numerical values only. " sqref="D40:D48" xr:uid="{6DF3BD41-B772-4415-9E74-B6B34B1D44AE}">
      <formula1>0</formula1>
    </dataValidation>
  </dataValidations>
  <hyperlinks>
    <hyperlink ref="C7" r:id="rId1" xr:uid="{D0A3833B-9D89-4213-A402-FEC3A83B7B29}"/>
  </hyperlinks>
  <pageMargins left="0.7" right="0.7" top="0.75" bottom="0.75" header="0.3" footer="0.3"/>
  <pageSetup orientation="portrait" horizontalDpi="1200" verticalDpi="1200" r:id="rId2"/>
  <drawing r:id="rId3"/>
  <extLst>
    <ext xmlns:x14="http://schemas.microsoft.com/office/spreadsheetml/2009/9/main" uri="{78C0D931-6437-407d-A8EE-F0AAD7539E65}">
      <x14:conditionalFormattings>
        <x14:conditionalFormatting xmlns:xm="http://schemas.microsoft.com/office/excel/2006/main">
          <x14:cfRule type="expression" priority="10" id="{68A1DCF0-AAF3-41A8-AEAC-3E17FF2F4A2B}">
            <xm:f>OR($D$7='Drop Downs'!$J$2,$D$7='Drop Downs'!$J$3,$D$7='Drop Downs'!$J$4,$D$7='Drop Downs'!$J$5)</xm:f>
            <x14:dxf>
              <font>
                <strike/>
              </font>
            </x14:dxf>
          </x14:cfRule>
          <xm:sqref>D7</xm:sqref>
        </x14:conditionalFormatting>
        <x14:conditionalFormatting xmlns:xm="http://schemas.microsoft.com/office/excel/2006/main">
          <x14:cfRule type="expression" priority="2" id="{B0B12690-A900-4A28-AE73-80EC6CFFDD92}">
            <xm:f>OR($D$7='Drop Downs'!$J$2,$D$7='Drop Downs'!$J$3,$D$7='Drop Downs'!$J$4,$D$7='Drop Downs'!$J$5)</xm:f>
            <x14:dxf>
              <font>
                <strike/>
              </font>
            </x14:dxf>
          </x14:cfRule>
          <xm:sqref>D9</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665C94BD-573A-479E-8D2C-150A2D456783}">
          <x14:formula1>
            <xm:f>'Drop Downs'!$C$2:$C$21</xm:f>
          </x14:formula1>
          <xm:sqref>D5</xm:sqref>
        </x14:dataValidation>
        <x14:dataValidation type="list" allowBlank="1" showInputMessage="1" showErrorMessage="1" xr:uid="{DAF6341B-A11B-4F87-8E4F-B99FD1A5053E}">
          <x14:formula1>
            <xm:f>'Drop Downs'!$I$3:$I$130</xm:f>
          </x14:formula1>
          <xm:sqref>D6</xm:sqref>
        </x14:dataValidation>
        <x14:dataValidation type="list" allowBlank="1" showInputMessage="1" showErrorMessage="1" xr:uid="{750813C4-FBA9-483A-82A9-C626029E64D3}">
          <x14:formula1>
            <xm:f>'Drop Downs'!$N$2:$N$3</xm:f>
          </x14:formula1>
          <xm:sqref>D7 D9</xm:sqref>
        </x14:dataValidation>
        <x14:dataValidation type="list" allowBlank="1" showInputMessage="1" showErrorMessage="1" xr:uid="{6EAE00AA-55CF-4B35-96D1-B6FBC757D804}">
          <x14:formula1>
            <xm:f>'District Info tab Drop Downs'!$A$1:$A$10</xm:f>
          </x14:formula1>
          <xm:sqref>C40:C48</xm:sqref>
        </x14:dataValidation>
        <x14:dataValidation type="list" allowBlank="1" showInputMessage="1" showErrorMessage="1" xr:uid="{B43044F3-B562-461C-B9E6-B8D60E2F24B5}">
          <x14:formula1>
            <xm:f>'District Info tab Drop Downs'!$G$1:$G$5</xm:f>
          </x14:formula1>
          <xm:sqref>D31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444A7-0F82-427E-8169-050A0190D31C}">
  <sheetPr codeName="Sheet3">
    <pageSetUpPr autoPageBreaks="0"/>
  </sheetPr>
  <dimension ref="A1:BP111"/>
  <sheetViews>
    <sheetView showGridLines="0" showZeros="0" topLeftCell="A11" zoomScale="70" zoomScaleNormal="70" workbookViewId="0">
      <selection activeCell="E6" sqref="E6"/>
    </sheetView>
  </sheetViews>
  <sheetFormatPr defaultColWidth="8.85546875" defaultRowHeight="21" x14ac:dyDescent="0.35"/>
  <cols>
    <col min="1" max="1" width="14.140625" customWidth="1"/>
    <col min="2" max="2" width="12.140625" customWidth="1"/>
    <col min="3" max="3" width="35.85546875" customWidth="1"/>
    <col min="4" max="4" width="23" customWidth="1"/>
    <col min="5" max="7" width="24.42578125" customWidth="1"/>
    <col min="8" max="8" width="32.42578125" customWidth="1"/>
    <col min="9" max="9" width="33.5703125" customWidth="1"/>
    <col min="10" max="10" width="34.140625" customWidth="1"/>
    <col min="11" max="11" width="49.140625" style="41" customWidth="1"/>
    <col min="12" max="12" width="19.42578125" style="13" customWidth="1"/>
    <col min="13" max="13" width="9.140625" style="108" customWidth="1"/>
    <col min="14" max="14" width="7.42578125" style="135" hidden="1" customWidth="1"/>
    <col min="15" max="15" width="9.140625" style="81" hidden="1" customWidth="1"/>
    <col min="16" max="16" width="11.85546875" style="81" hidden="1" customWidth="1"/>
    <col min="17" max="17" width="8.5703125" style="81" hidden="1" customWidth="1"/>
    <col min="18" max="18" width="29" style="81" hidden="1" customWidth="1"/>
    <col min="19" max="19" width="8.5703125" style="81" hidden="1" customWidth="1"/>
    <col min="20" max="22" width="8.85546875" style="81" hidden="1" customWidth="1"/>
    <col min="23" max="23" width="26.140625" style="81" hidden="1" customWidth="1"/>
    <col min="24" max="24" width="8.85546875" style="81" hidden="1" customWidth="1"/>
    <col min="25" max="27" width="0" style="109" hidden="1" customWidth="1"/>
    <col min="28" max="28" width="51" style="109" hidden="1" customWidth="1"/>
    <col min="29" max="38" width="9.140625" style="109"/>
    <col min="39" max="44" width="9.140625" style="81"/>
    <col min="45" max="54" width="9.140625" style="13"/>
    <col min="55" max="68" width="9.140625" style="19"/>
  </cols>
  <sheetData>
    <row r="1" spans="1:54" ht="118.5" customHeight="1" x14ac:dyDescent="0.35">
      <c r="A1" s="12"/>
      <c r="B1" s="12"/>
      <c r="C1" s="12"/>
      <c r="D1" s="218" t="s">
        <v>82</v>
      </c>
      <c r="E1" s="218"/>
      <c r="F1" s="218"/>
      <c r="G1" s="218"/>
      <c r="H1" s="30"/>
      <c r="I1" s="30"/>
      <c r="J1" s="30"/>
    </row>
    <row r="2" spans="1:54" ht="39.75" customHeight="1" thickBot="1" x14ac:dyDescent="0.4">
      <c r="A2" s="12"/>
      <c r="B2" s="12"/>
      <c r="C2" s="12"/>
      <c r="D2" s="138"/>
      <c r="E2" s="142" t="s">
        <v>49</v>
      </c>
      <c r="F2" s="139"/>
      <c r="G2" s="138"/>
      <c r="H2" s="30"/>
      <c r="I2" s="30"/>
      <c r="J2" s="30"/>
    </row>
    <row r="3" spans="1:54" ht="33.75" x14ac:dyDescent="0.5">
      <c r="A3" s="6"/>
      <c r="B3" s="15"/>
      <c r="C3" s="9"/>
      <c r="D3" s="177" t="s">
        <v>83</v>
      </c>
      <c r="E3" s="177"/>
      <c r="F3" s="177"/>
      <c r="G3" s="177"/>
      <c r="H3" s="177"/>
      <c r="I3" s="177"/>
      <c r="J3" s="177"/>
      <c r="K3" s="42"/>
      <c r="L3" s="16"/>
    </row>
    <row r="4" spans="1:54" x14ac:dyDescent="0.35">
      <c r="B4" s="28"/>
      <c r="L4" s="17"/>
    </row>
    <row r="5" spans="1:54" ht="48" customHeight="1" x14ac:dyDescent="0.35">
      <c r="A5" s="143" t="s">
        <v>84</v>
      </c>
      <c r="B5" s="188"/>
      <c r="C5" s="186" t="s">
        <v>85</v>
      </c>
      <c r="D5" s="182" t="s">
        <v>86</v>
      </c>
      <c r="E5" s="194" t="s">
        <v>87</v>
      </c>
      <c r="F5" s="195"/>
      <c r="G5" s="195"/>
      <c r="H5" s="195"/>
      <c r="I5" s="195"/>
      <c r="J5" s="196"/>
      <c r="K5" s="175" t="s">
        <v>88</v>
      </c>
      <c r="L5" s="17"/>
      <c r="W5" s="81" t="s">
        <v>89</v>
      </c>
      <c r="X5" s="81" t="str">
        <f>IF(C8="","No","Yes")</f>
        <v>No</v>
      </c>
    </row>
    <row r="6" spans="1:54" ht="132" customHeight="1" x14ac:dyDescent="0.35">
      <c r="A6" s="14"/>
      <c r="B6" s="189"/>
      <c r="C6" s="187"/>
      <c r="D6" s="183"/>
      <c r="E6" s="35" t="s">
        <v>90</v>
      </c>
      <c r="F6" s="35" t="s">
        <v>91</v>
      </c>
      <c r="G6" s="35" t="s">
        <v>92</v>
      </c>
      <c r="H6" s="193" t="s">
        <v>93</v>
      </c>
      <c r="I6" s="193"/>
      <c r="J6" s="193"/>
      <c r="K6" s="176"/>
      <c r="L6" s="17"/>
    </row>
    <row r="7" spans="1:54" ht="18" customHeight="1" x14ac:dyDescent="0.35">
      <c r="A7" s="178" t="s">
        <v>94</v>
      </c>
      <c r="B7" s="27" t="s">
        <v>95</v>
      </c>
      <c r="C7" s="34" t="s">
        <v>96</v>
      </c>
      <c r="D7" s="22" t="s">
        <v>97</v>
      </c>
      <c r="E7" s="190" t="s">
        <v>98</v>
      </c>
      <c r="F7" s="191"/>
      <c r="G7" s="191"/>
      <c r="H7" s="191"/>
      <c r="I7" s="191"/>
      <c r="J7" s="192"/>
      <c r="K7" s="43" t="s">
        <v>99</v>
      </c>
      <c r="L7" s="26"/>
      <c r="O7" s="81">
        <v>1</v>
      </c>
      <c r="P7" s="81" t="s">
        <v>100</v>
      </c>
      <c r="Q7" s="81" t="b">
        <v>0</v>
      </c>
      <c r="R7" s="81" t="s">
        <v>101</v>
      </c>
      <c r="S7" s="81" t="b">
        <v>0</v>
      </c>
      <c r="W7" s="81" t="s">
        <v>102</v>
      </c>
      <c r="X7" s="81" t="str">
        <f>IF(OR(Q7=TRUE,Q14=TRUE,Q21=TRUE,Q28=TRUE,Q35=TRUE,Q42=TRUE,Q49=TRUE,Q56=TRUE,Q63=TRUE,Q70=TRUE,Q77=TRUE,Q84=TRUE, Q91=TRUE,Q98=TRUE,Q105=TRUE),"Yes","No")</f>
        <v>No</v>
      </c>
    </row>
    <row r="8" spans="1:54" ht="18.75" customHeight="1" x14ac:dyDescent="0.35">
      <c r="A8" s="178"/>
      <c r="B8" s="179">
        <v>1</v>
      </c>
      <c r="C8" s="180"/>
      <c r="D8" s="181"/>
      <c r="E8" s="184"/>
      <c r="F8" s="184"/>
      <c r="G8" s="185"/>
      <c r="H8" s="197"/>
      <c r="I8" s="197"/>
      <c r="J8" s="197"/>
      <c r="K8" s="174"/>
      <c r="L8" s="21"/>
      <c r="P8" s="81" t="s">
        <v>103</v>
      </c>
      <c r="Q8" s="81" t="b">
        <v>0</v>
      </c>
      <c r="R8" s="81" t="s">
        <v>104</v>
      </c>
      <c r="S8" s="81" t="b">
        <v>0</v>
      </c>
      <c r="W8" s="81" t="s">
        <v>105</v>
      </c>
      <c r="X8" s="81" t="str">
        <f>IF(OR(Q8=TRUE,Q15=TRUE,Q22=TRUE,Q29=TRUE,Q36=TRUE,Q43=TRUE,Q50=TRUE,Q57=TRUE,Q64=TRUE,Q71=TRUE, Q78=TRUE,Q85=TRUE,Q92=TRUE,Q99=TRUE, Q106=TRUE),"Yes","No")</f>
        <v>No</v>
      </c>
    </row>
    <row r="9" spans="1:54" ht="38.25" customHeight="1" x14ac:dyDescent="0.35">
      <c r="A9" s="178"/>
      <c r="B9" s="179"/>
      <c r="C9" s="180"/>
      <c r="D9" s="181"/>
      <c r="E9" s="184"/>
      <c r="F9" s="184"/>
      <c r="G9" s="185"/>
      <c r="H9" s="39" t="s">
        <v>106</v>
      </c>
      <c r="I9" s="38" t="s">
        <v>107</v>
      </c>
      <c r="J9" s="39" t="s">
        <v>108</v>
      </c>
      <c r="K9" s="174"/>
      <c r="L9" s="21"/>
      <c r="P9" s="81" t="s">
        <v>109</v>
      </c>
      <c r="Q9" s="81" t="b">
        <v>0</v>
      </c>
      <c r="R9" s="81" t="s">
        <v>110</v>
      </c>
      <c r="S9" s="81" t="b">
        <v>0</v>
      </c>
      <c r="W9" s="81" t="s">
        <v>111</v>
      </c>
      <c r="X9" s="81" t="str">
        <f>IF(OR(Q9=TRUE,Q17=TRUE,Q24=TRUE,Q31=TRUE,Q38=TRUE,Q45=TRUE,Q52=TRUE,Q59=TRUE,Q66=TRUE,Q73=TRUE,Q80=TRUE,Q87=TRUE,Q94=TRUE,Q101=TRUE,Q108=TRUE),"Yes","No")</f>
        <v>No</v>
      </c>
    </row>
    <row r="10" spans="1:54" ht="39" customHeight="1" thickBot="1" x14ac:dyDescent="0.4">
      <c r="A10" s="178"/>
      <c r="B10" s="179"/>
      <c r="C10" s="180"/>
      <c r="D10" s="181"/>
      <c r="E10" s="184"/>
      <c r="F10" s="184"/>
      <c r="G10" s="185"/>
      <c r="H10" s="46"/>
      <c r="I10" s="46"/>
      <c r="J10" s="46"/>
      <c r="K10" s="43" t="s">
        <v>112</v>
      </c>
      <c r="L10" s="21"/>
      <c r="P10" s="81" t="s">
        <v>113</v>
      </c>
      <c r="Q10" s="81" t="b">
        <v>0</v>
      </c>
      <c r="R10" s="81" t="s">
        <v>114</v>
      </c>
      <c r="S10" s="81" t="b">
        <f>IF(OR(S7=TRUE,S8=TRUE,S9=TRUE),TRUE,FALSE)</f>
        <v>0</v>
      </c>
      <c r="W10" s="81" t="s">
        <v>115</v>
      </c>
      <c r="X10" s="81" t="str">
        <f>IF(OR(Q10=TRUE,Q18=TRUE,Q25=TRUE,Q32=TRUE,Q39=TRUE,Q46=TRUE,Q53=TRUE,Q60=TRUE,Q67=TRUE,Q74=TRUE,Q81=TRUE,Q88=TRUE,Q95=TRUE,Q102=TRUE,Q109=TRUE),"Yes","No")</f>
        <v>No</v>
      </c>
    </row>
    <row r="11" spans="1:54" ht="26.25" customHeight="1" x14ac:dyDescent="0.35">
      <c r="A11" s="178"/>
      <c r="B11" s="179"/>
      <c r="C11" s="180"/>
      <c r="D11" s="181"/>
      <c r="E11" s="184"/>
      <c r="F11" s="184"/>
      <c r="G11" s="185"/>
      <c r="H11" s="82"/>
      <c r="I11" s="29"/>
      <c r="J11" s="29"/>
      <c r="K11" s="47"/>
      <c r="L11" s="21"/>
    </row>
    <row r="12" spans="1:54" ht="18" customHeight="1" thickBot="1" x14ac:dyDescent="0.4">
      <c r="A12" s="178"/>
      <c r="B12" s="179"/>
      <c r="C12" s="180"/>
      <c r="D12" s="36" t="s">
        <v>116</v>
      </c>
      <c r="E12" s="36" t="s">
        <v>116</v>
      </c>
      <c r="F12" s="36" t="s">
        <v>116</v>
      </c>
      <c r="G12" s="36" t="s">
        <v>116</v>
      </c>
      <c r="H12" s="198" t="s">
        <v>116</v>
      </c>
      <c r="I12" s="199"/>
      <c r="J12" s="200"/>
      <c r="K12" s="36" t="s">
        <v>116</v>
      </c>
      <c r="L12" s="37" t="s">
        <v>117</v>
      </c>
      <c r="W12" s="136" t="s">
        <v>118</v>
      </c>
      <c r="X12" s="81" t="str">
        <f>IF(OR(S7=TRUE,S14=TRUE,S21=TRUE,S28=TRUE,S35=TRUE,S42=TRUE,S49=TRUE,S56=TRUE,S63=TRUE,S70=TRUE, S77=TRUE,S84=TRUE,S91=TRUE,S98=TRUE,S105=TRUE),"1","0")</f>
        <v>0</v>
      </c>
    </row>
    <row r="13" spans="1:54" s="19" customFormat="1" ht="38.25" customHeight="1" thickBot="1" x14ac:dyDescent="0.4">
      <c r="A13" s="178"/>
      <c r="B13" s="179"/>
      <c r="C13" s="180"/>
      <c r="D13" s="25"/>
      <c r="E13" s="23"/>
      <c r="F13" s="23"/>
      <c r="G13" s="23"/>
      <c r="H13" s="201"/>
      <c r="I13" s="202"/>
      <c r="J13" s="203"/>
      <c r="K13" s="23"/>
      <c r="L13" s="24">
        <f>SUM(D13:K13)</f>
        <v>0</v>
      </c>
      <c r="M13" s="108"/>
      <c r="N13" s="135"/>
      <c r="O13" s="81"/>
      <c r="P13" s="81"/>
      <c r="Q13" s="81"/>
      <c r="R13" s="81"/>
      <c r="S13" s="81"/>
      <c r="T13" s="81"/>
      <c r="U13" s="81"/>
      <c r="V13" s="81"/>
      <c r="W13" s="136" t="s">
        <v>119</v>
      </c>
      <c r="X13" s="81" t="str">
        <f>IF(OR(S8=TRUE,S15=TRUE,S22=TRUE,S29=TRUE,S36=TRUE,S43=TRUE,S50=TRUE,S57=TRUE,S64=TRUE,S71=TRUE,S78=TRUE,S85=TRUE,S92=TRUE,S99=TRUE,S106=TRUE),"1","0")</f>
        <v>0</v>
      </c>
      <c r="Y13" s="109"/>
      <c r="Z13" s="109"/>
      <c r="AA13" s="109"/>
      <c r="AB13" s="109"/>
      <c r="AC13" s="109"/>
      <c r="AD13" s="109"/>
      <c r="AE13" s="109"/>
      <c r="AF13" s="109"/>
      <c r="AG13" s="109"/>
      <c r="AH13" s="109"/>
      <c r="AI13" s="109"/>
      <c r="AJ13" s="109"/>
      <c r="AK13" s="109"/>
      <c r="AL13" s="109"/>
      <c r="AM13" s="81"/>
      <c r="AN13" s="81"/>
      <c r="AO13" s="81"/>
      <c r="AP13" s="81"/>
      <c r="AQ13" s="81"/>
      <c r="AR13" s="81"/>
      <c r="AS13" s="13"/>
      <c r="AT13" s="13"/>
      <c r="AU13" s="13"/>
      <c r="AV13" s="13"/>
      <c r="AW13" s="13"/>
      <c r="AX13" s="13"/>
      <c r="AY13" s="13"/>
      <c r="AZ13" s="13"/>
      <c r="BA13" s="13"/>
      <c r="BB13" s="13"/>
    </row>
    <row r="14" spans="1:54" ht="18" customHeight="1" x14ac:dyDescent="0.35">
      <c r="A14" s="178"/>
      <c r="B14" s="27" t="s">
        <v>95</v>
      </c>
      <c r="C14" s="34" t="s">
        <v>96</v>
      </c>
      <c r="D14" s="22" t="s">
        <v>97</v>
      </c>
      <c r="E14" s="190" t="s">
        <v>98</v>
      </c>
      <c r="F14" s="191"/>
      <c r="G14" s="191"/>
      <c r="H14" s="191"/>
      <c r="I14" s="191"/>
      <c r="J14" s="192"/>
      <c r="K14" s="43" t="s">
        <v>99</v>
      </c>
      <c r="L14" s="21" t="s">
        <v>120</v>
      </c>
      <c r="O14" s="81">
        <v>2</v>
      </c>
      <c r="P14" s="81" t="s">
        <v>100</v>
      </c>
      <c r="Q14" s="81" t="b">
        <v>0</v>
      </c>
      <c r="R14" s="81" t="s">
        <v>101</v>
      </c>
      <c r="S14" s="81" t="b">
        <v>0</v>
      </c>
      <c r="W14" s="136" t="s">
        <v>110</v>
      </c>
      <c r="X14" s="81" t="str">
        <f>IF(OR(S9=TRUE,S17=TRUE,S24=TRUE,S31=TRUE,S38=TRUE,S45=TRUE,S52=TRUE,S59=TRUE,S66=TRUE,S73=TRUE,S79=TRUE,S87=TRUE,S94=TRUE,S101=TRUE,S108=TRUE),"1","0")</f>
        <v>0</v>
      </c>
    </row>
    <row r="15" spans="1:54" ht="21.75" customHeight="1" x14ac:dyDescent="0.35">
      <c r="A15" s="178"/>
      <c r="B15" s="179">
        <v>2</v>
      </c>
      <c r="C15" s="180"/>
      <c r="D15" s="181"/>
      <c r="E15" s="207"/>
      <c r="F15" s="207"/>
      <c r="G15" s="209" t="s">
        <v>121</v>
      </c>
      <c r="H15" s="204"/>
      <c r="I15" s="205"/>
      <c r="J15" s="206"/>
      <c r="K15" s="174"/>
      <c r="L15" s="21"/>
      <c r="P15" s="81" t="s">
        <v>103</v>
      </c>
      <c r="Q15" s="81" t="b">
        <v>0</v>
      </c>
      <c r="R15" s="81" t="s">
        <v>104</v>
      </c>
      <c r="S15" s="81" t="b">
        <v>0</v>
      </c>
      <c r="W15" s="136" t="s">
        <v>122</v>
      </c>
      <c r="X15" s="81" t="str">
        <f>IF(OR(S10=TRUE,S18=TRUE,S25=TRUE,S32=TRUE,S39=TRUE,S46=TRUE,S53=TRUE,S60=TRUE,S67=TRUE,S74=TRUE,S80=TRUE,S88=TRUE,S95=TRUE,S102=TRUE,S109=TRUE),"1","0")</f>
        <v>0</v>
      </c>
    </row>
    <row r="16" spans="1:54" ht="39" customHeight="1" x14ac:dyDescent="0.35">
      <c r="A16" s="178"/>
      <c r="B16" s="179"/>
      <c r="C16" s="180"/>
      <c r="D16" s="181"/>
      <c r="E16" s="184"/>
      <c r="F16" s="184"/>
      <c r="G16" s="210"/>
      <c r="H16" s="39" t="s">
        <v>106</v>
      </c>
      <c r="I16" s="38" t="s">
        <v>107</v>
      </c>
      <c r="J16" s="39" t="s">
        <v>108</v>
      </c>
      <c r="K16" s="174"/>
      <c r="L16" s="21"/>
    </row>
    <row r="17" spans="1:54" ht="39" customHeight="1" thickBot="1" x14ac:dyDescent="0.4">
      <c r="A17" s="178"/>
      <c r="B17" s="179"/>
      <c r="C17" s="180"/>
      <c r="D17" s="181"/>
      <c r="E17" s="184"/>
      <c r="F17" s="184"/>
      <c r="G17" s="210"/>
      <c r="H17" s="46"/>
      <c r="I17" s="46"/>
      <c r="J17" s="46"/>
      <c r="K17" s="44" t="s">
        <v>112</v>
      </c>
      <c r="L17" s="21"/>
      <c r="P17" s="81" t="s">
        <v>109</v>
      </c>
      <c r="Q17" s="81" t="b">
        <v>0</v>
      </c>
      <c r="R17" s="81" t="s">
        <v>110</v>
      </c>
      <c r="S17" s="81" t="b">
        <v>0</v>
      </c>
    </row>
    <row r="18" spans="1:54" ht="35.25" customHeight="1" x14ac:dyDescent="0.35">
      <c r="A18" s="178"/>
      <c r="B18" s="179"/>
      <c r="C18" s="180"/>
      <c r="D18" s="181"/>
      <c r="E18" s="208"/>
      <c r="F18" s="208"/>
      <c r="G18" s="211"/>
      <c r="H18" s="82"/>
      <c r="I18" s="29"/>
      <c r="J18" s="29"/>
      <c r="K18" s="47"/>
      <c r="L18" s="21"/>
      <c r="P18" s="81" t="s">
        <v>113</v>
      </c>
      <c r="Q18" s="81" t="b">
        <v>0</v>
      </c>
      <c r="R18" s="81" t="s">
        <v>114</v>
      </c>
      <c r="S18" s="81" t="b">
        <f>IF(OR(S15=TRUE,S16=TRUE,S17=TRUE),TRUE,FALSE)</f>
        <v>0</v>
      </c>
    </row>
    <row r="19" spans="1:54" ht="18" customHeight="1" thickBot="1" x14ac:dyDescent="0.4">
      <c r="A19" s="178"/>
      <c r="B19" s="179"/>
      <c r="C19" s="180"/>
      <c r="D19" s="36" t="s">
        <v>116</v>
      </c>
      <c r="E19" s="36" t="s">
        <v>116</v>
      </c>
      <c r="F19" s="36" t="s">
        <v>116</v>
      </c>
      <c r="G19" s="36" t="s">
        <v>116</v>
      </c>
      <c r="H19" s="198" t="s">
        <v>116</v>
      </c>
      <c r="I19" s="199"/>
      <c r="J19" s="200"/>
      <c r="K19" s="36" t="s">
        <v>116</v>
      </c>
      <c r="L19" s="37" t="s">
        <v>117</v>
      </c>
    </row>
    <row r="20" spans="1:54" s="19" customFormat="1" ht="38.25" customHeight="1" thickBot="1" x14ac:dyDescent="0.4">
      <c r="A20" s="178"/>
      <c r="B20" s="179"/>
      <c r="C20" s="180"/>
      <c r="D20" s="25"/>
      <c r="E20" s="23"/>
      <c r="F20" s="23"/>
      <c r="G20" s="23"/>
      <c r="H20" s="201"/>
      <c r="I20" s="202"/>
      <c r="J20" s="203"/>
      <c r="K20" s="23"/>
      <c r="L20" s="24">
        <f>SUM(D20:K20)</f>
        <v>0</v>
      </c>
      <c r="M20" s="108"/>
      <c r="N20" s="135"/>
      <c r="O20" s="81"/>
      <c r="P20" s="81"/>
      <c r="Q20" s="81"/>
      <c r="R20" s="81"/>
      <c r="S20" s="81"/>
      <c r="T20" s="81"/>
      <c r="U20" s="81"/>
      <c r="V20" s="81"/>
      <c r="W20" s="81"/>
      <c r="X20" s="81"/>
      <c r="Y20" s="109"/>
      <c r="Z20" s="109"/>
      <c r="AA20" s="109"/>
      <c r="AB20" s="109"/>
      <c r="AC20" s="109"/>
      <c r="AD20" s="109"/>
      <c r="AE20" s="109"/>
      <c r="AF20" s="109"/>
      <c r="AG20" s="109"/>
      <c r="AH20" s="109"/>
      <c r="AI20" s="109"/>
      <c r="AJ20" s="109"/>
      <c r="AK20" s="109"/>
      <c r="AL20" s="109"/>
      <c r="AM20" s="81"/>
      <c r="AN20" s="81"/>
      <c r="AO20" s="81"/>
      <c r="AP20" s="81"/>
      <c r="AQ20" s="81"/>
      <c r="AR20" s="81"/>
      <c r="AS20" s="13"/>
      <c r="AT20" s="13"/>
      <c r="AU20" s="13"/>
      <c r="AV20" s="13"/>
      <c r="AW20" s="13"/>
      <c r="AX20" s="13"/>
      <c r="AY20" s="13"/>
      <c r="AZ20" s="13"/>
      <c r="BA20" s="13"/>
      <c r="BB20" s="13"/>
    </row>
    <row r="21" spans="1:54" ht="18" customHeight="1" x14ac:dyDescent="0.35">
      <c r="A21" s="178"/>
      <c r="B21" s="27" t="s">
        <v>95</v>
      </c>
      <c r="C21" s="34" t="s">
        <v>96</v>
      </c>
      <c r="D21" s="22" t="s">
        <v>97</v>
      </c>
      <c r="E21" s="190" t="s">
        <v>98</v>
      </c>
      <c r="F21" s="191"/>
      <c r="G21" s="191"/>
      <c r="H21" s="191"/>
      <c r="I21" s="191"/>
      <c r="J21" s="192"/>
      <c r="K21" s="43" t="s">
        <v>99</v>
      </c>
      <c r="L21" s="21" t="s">
        <v>120</v>
      </c>
      <c r="O21" s="81">
        <v>3</v>
      </c>
      <c r="P21" s="81" t="s">
        <v>100</v>
      </c>
      <c r="Q21" s="81" t="b">
        <v>0</v>
      </c>
      <c r="R21" s="81" t="s">
        <v>101</v>
      </c>
      <c r="S21" s="81" t="b">
        <v>0</v>
      </c>
    </row>
    <row r="22" spans="1:54" ht="24.75" customHeight="1" x14ac:dyDescent="0.35">
      <c r="A22" s="178"/>
      <c r="B22" s="179">
        <v>3</v>
      </c>
      <c r="C22" s="180"/>
      <c r="D22" s="181"/>
      <c r="E22" s="207"/>
      <c r="F22" s="207"/>
      <c r="G22" s="209" t="s">
        <v>121</v>
      </c>
      <c r="H22" s="204"/>
      <c r="I22" s="205"/>
      <c r="J22" s="206"/>
      <c r="K22" s="174"/>
      <c r="L22" s="21"/>
      <c r="P22" s="81" t="s">
        <v>103</v>
      </c>
      <c r="Q22" s="81" t="b">
        <v>0</v>
      </c>
      <c r="R22" s="81" t="s">
        <v>104</v>
      </c>
      <c r="S22" s="81" t="b">
        <v>0</v>
      </c>
    </row>
    <row r="23" spans="1:54" ht="44.25" customHeight="1" x14ac:dyDescent="0.35">
      <c r="A23" s="178"/>
      <c r="B23" s="179"/>
      <c r="C23" s="180"/>
      <c r="D23" s="181"/>
      <c r="E23" s="184"/>
      <c r="F23" s="184"/>
      <c r="G23" s="210"/>
      <c r="H23" s="39" t="s">
        <v>106</v>
      </c>
      <c r="I23" s="38" t="s">
        <v>107</v>
      </c>
      <c r="J23" s="39" t="s">
        <v>108</v>
      </c>
      <c r="K23" s="174"/>
      <c r="L23" s="21"/>
    </row>
    <row r="24" spans="1:54" ht="36.75" customHeight="1" thickBot="1" x14ac:dyDescent="0.4">
      <c r="A24" s="178"/>
      <c r="B24" s="179"/>
      <c r="C24" s="180"/>
      <c r="D24" s="181"/>
      <c r="E24" s="184"/>
      <c r="F24" s="184"/>
      <c r="G24" s="210"/>
      <c r="H24" s="46"/>
      <c r="I24" s="46"/>
      <c r="J24" s="46"/>
      <c r="K24" s="45" t="s">
        <v>112</v>
      </c>
      <c r="L24" s="21"/>
      <c r="P24" s="81" t="s">
        <v>109</v>
      </c>
      <c r="Q24" s="81" t="b">
        <v>0</v>
      </c>
      <c r="R24" s="81" t="s">
        <v>110</v>
      </c>
      <c r="S24" s="81" t="b">
        <v>0</v>
      </c>
    </row>
    <row r="25" spans="1:54" ht="35.25" customHeight="1" x14ac:dyDescent="0.35">
      <c r="A25" s="178"/>
      <c r="B25" s="179"/>
      <c r="C25" s="180"/>
      <c r="D25" s="181"/>
      <c r="E25" s="208"/>
      <c r="F25" s="208"/>
      <c r="G25" s="211"/>
      <c r="H25" s="48"/>
      <c r="I25" s="49"/>
      <c r="J25" s="49"/>
      <c r="K25" s="47"/>
      <c r="L25" s="21"/>
      <c r="P25" s="81" t="s">
        <v>113</v>
      </c>
      <c r="Q25" s="81" t="b">
        <v>0</v>
      </c>
      <c r="R25" s="81" t="s">
        <v>114</v>
      </c>
      <c r="S25" s="81" t="b">
        <f>IF(OR(S22=TRUE,S23=TRUE,S24=TRUE),TRUE,FALSE)</f>
        <v>0</v>
      </c>
    </row>
    <row r="26" spans="1:54" ht="18" customHeight="1" thickBot="1" x14ac:dyDescent="0.4">
      <c r="A26" s="178"/>
      <c r="B26" s="179"/>
      <c r="C26" s="180"/>
      <c r="D26" s="36" t="s">
        <v>116</v>
      </c>
      <c r="E26" s="36" t="s">
        <v>116</v>
      </c>
      <c r="F26" s="36" t="s">
        <v>116</v>
      </c>
      <c r="G26" s="36" t="s">
        <v>116</v>
      </c>
      <c r="H26" s="198" t="s">
        <v>116</v>
      </c>
      <c r="I26" s="199"/>
      <c r="J26" s="200"/>
      <c r="K26" s="36" t="s">
        <v>116</v>
      </c>
      <c r="L26" s="37" t="s">
        <v>117</v>
      </c>
    </row>
    <row r="27" spans="1:54" s="19" customFormat="1" ht="38.25" customHeight="1" thickBot="1" x14ac:dyDescent="0.4">
      <c r="A27" s="178"/>
      <c r="B27" s="179"/>
      <c r="C27" s="180"/>
      <c r="D27" s="25"/>
      <c r="E27" s="23"/>
      <c r="F27" s="23"/>
      <c r="G27" s="23"/>
      <c r="H27" s="201"/>
      <c r="I27" s="202"/>
      <c r="J27" s="203"/>
      <c r="K27" s="23"/>
      <c r="L27" s="24">
        <f>SUM(D27:K27)</f>
        <v>0</v>
      </c>
      <c r="M27" s="108"/>
      <c r="N27" s="135"/>
      <c r="O27" s="81"/>
      <c r="P27" s="81"/>
      <c r="Q27" s="81"/>
      <c r="R27" s="81"/>
      <c r="S27" s="81"/>
      <c r="T27" s="81"/>
      <c r="U27" s="81"/>
      <c r="V27" s="81"/>
      <c r="W27" s="81"/>
      <c r="X27" s="81"/>
      <c r="Y27" s="109"/>
      <c r="Z27" s="109"/>
      <c r="AA27" s="109"/>
      <c r="AB27" s="109"/>
      <c r="AC27" s="109"/>
      <c r="AD27" s="109"/>
      <c r="AE27" s="109"/>
      <c r="AF27" s="109"/>
      <c r="AG27" s="109"/>
      <c r="AH27" s="109"/>
      <c r="AI27" s="109"/>
      <c r="AJ27" s="109"/>
      <c r="AK27" s="109"/>
      <c r="AL27" s="109"/>
      <c r="AM27" s="81"/>
      <c r="AN27" s="81"/>
      <c r="AO27" s="81"/>
      <c r="AP27" s="81"/>
      <c r="AQ27" s="81"/>
      <c r="AR27" s="81"/>
      <c r="AS27" s="13"/>
      <c r="AT27" s="13"/>
      <c r="AU27" s="13"/>
      <c r="AV27" s="13"/>
      <c r="AW27" s="13"/>
      <c r="AX27" s="13"/>
      <c r="AY27" s="13"/>
      <c r="AZ27" s="13"/>
      <c r="BA27" s="13"/>
      <c r="BB27" s="13"/>
    </row>
    <row r="28" spans="1:54" ht="18" customHeight="1" x14ac:dyDescent="0.35">
      <c r="A28" s="178"/>
      <c r="B28" s="27" t="s">
        <v>95</v>
      </c>
      <c r="C28" s="34" t="s">
        <v>96</v>
      </c>
      <c r="D28" s="22" t="s">
        <v>97</v>
      </c>
      <c r="E28" s="212" t="s">
        <v>98</v>
      </c>
      <c r="F28" s="213"/>
      <c r="G28" s="213"/>
      <c r="H28" s="213"/>
      <c r="I28" s="213"/>
      <c r="J28" s="214"/>
      <c r="K28" s="43" t="s">
        <v>99</v>
      </c>
      <c r="L28" s="21" t="s">
        <v>120</v>
      </c>
      <c r="O28" s="81">
        <v>4</v>
      </c>
      <c r="P28" s="81" t="s">
        <v>100</v>
      </c>
      <c r="Q28" s="81" t="b">
        <v>0</v>
      </c>
      <c r="R28" s="81" t="s">
        <v>101</v>
      </c>
      <c r="S28" s="81" t="b">
        <v>0</v>
      </c>
    </row>
    <row r="29" spans="1:54" ht="23.25" customHeight="1" x14ac:dyDescent="0.35">
      <c r="A29" s="178"/>
      <c r="B29" s="179">
        <v>4</v>
      </c>
      <c r="C29" s="180"/>
      <c r="D29" s="181"/>
      <c r="E29" s="207"/>
      <c r="F29" s="207"/>
      <c r="G29" s="209" t="s">
        <v>121</v>
      </c>
      <c r="H29" s="204"/>
      <c r="I29" s="205"/>
      <c r="J29" s="206"/>
      <c r="K29" s="174"/>
      <c r="L29" s="21"/>
      <c r="P29" s="81" t="s">
        <v>103</v>
      </c>
      <c r="Q29" s="81" t="b">
        <v>0</v>
      </c>
      <c r="R29" s="81" t="s">
        <v>104</v>
      </c>
      <c r="S29" s="81" t="b">
        <v>0</v>
      </c>
    </row>
    <row r="30" spans="1:54" ht="51.75" customHeight="1" x14ac:dyDescent="0.35">
      <c r="A30" s="178"/>
      <c r="B30" s="179"/>
      <c r="C30" s="180"/>
      <c r="D30" s="181"/>
      <c r="E30" s="184"/>
      <c r="F30" s="184"/>
      <c r="G30" s="210"/>
      <c r="H30" s="39" t="s">
        <v>106</v>
      </c>
      <c r="I30" s="38" t="s">
        <v>107</v>
      </c>
      <c r="J30" s="39" t="s">
        <v>108</v>
      </c>
      <c r="K30" s="174"/>
      <c r="L30" s="21"/>
    </row>
    <row r="31" spans="1:54" ht="44.25" customHeight="1" thickBot="1" x14ac:dyDescent="0.4">
      <c r="A31" s="178"/>
      <c r="B31" s="179"/>
      <c r="C31" s="180"/>
      <c r="D31" s="181"/>
      <c r="E31" s="184"/>
      <c r="F31" s="184"/>
      <c r="G31" s="210"/>
      <c r="H31" s="46"/>
      <c r="I31" s="46"/>
      <c r="J31" s="46"/>
      <c r="K31" s="45" t="s">
        <v>112</v>
      </c>
      <c r="L31" s="21"/>
      <c r="P31" s="81" t="s">
        <v>109</v>
      </c>
      <c r="Q31" s="81" t="b">
        <v>0</v>
      </c>
      <c r="R31" s="81" t="s">
        <v>110</v>
      </c>
      <c r="S31" s="81" t="b">
        <v>0</v>
      </c>
    </row>
    <row r="32" spans="1:54" ht="35.25" customHeight="1" x14ac:dyDescent="0.35">
      <c r="A32" s="178"/>
      <c r="B32" s="179"/>
      <c r="C32" s="180"/>
      <c r="D32" s="181"/>
      <c r="E32" s="208"/>
      <c r="F32" s="208"/>
      <c r="G32" s="211"/>
      <c r="H32" s="48"/>
      <c r="I32" s="49"/>
      <c r="J32" s="49"/>
      <c r="K32" s="47"/>
      <c r="L32" s="21"/>
      <c r="P32" s="81" t="s">
        <v>113</v>
      </c>
      <c r="Q32" s="81" t="b">
        <v>0</v>
      </c>
      <c r="R32" s="81" t="s">
        <v>114</v>
      </c>
      <c r="S32" s="81" t="b">
        <f>IF(OR(S29=TRUE,S30=TRUE,S31=TRUE),TRUE,FALSE)</f>
        <v>0</v>
      </c>
    </row>
    <row r="33" spans="1:54" ht="18" customHeight="1" thickBot="1" x14ac:dyDescent="0.4">
      <c r="A33" s="178"/>
      <c r="B33" s="179"/>
      <c r="C33" s="180"/>
      <c r="D33" s="36" t="s">
        <v>116</v>
      </c>
      <c r="E33" s="36" t="s">
        <v>116</v>
      </c>
      <c r="F33" s="36" t="s">
        <v>116</v>
      </c>
      <c r="G33" s="36" t="s">
        <v>116</v>
      </c>
      <c r="H33" s="198" t="s">
        <v>116</v>
      </c>
      <c r="I33" s="199"/>
      <c r="J33" s="200"/>
      <c r="K33" s="36" t="s">
        <v>116</v>
      </c>
      <c r="L33" s="37" t="s">
        <v>117</v>
      </c>
    </row>
    <row r="34" spans="1:54" s="19" customFormat="1" ht="38.25" customHeight="1" thickBot="1" x14ac:dyDescent="0.4">
      <c r="A34" s="178"/>
      <c r="B34" s="179"/>
      <c r="C34" s="180"/>
      <c r="D34" s="25"/>
      <c r="E34" s="23"/>
      <c r="F34" s="23"/>
      <c r="G34" s="23"/>
      <c r="H34" s="201"/>
      <c r="I34" s="202"/>
      <c r="J34" s="203"/>
      <c r="K34" s="23"/>
      <c r="L34" s="24">
        <f>SUM(D34:K34)</f>
        <v>0</v>
      </c>
      <c r="M34" s="108"/>
      <c r="N34" s="135"/>
      <c r="O34" s="81"/>
      <c r="P34" s="81"/>
      <c r="Q34" s="81"/>
      <c r="R34" s="81"/>
      <c r="S34" s="81"/>
      <c r="T34" s="81"/>
      <c r="U34" s="81"/>
      <c r="V34" s="81"/>
      <c r="W34" s="81"/>
      <c r="X34" s="81"/>
      <c r="Y34" s="109"/>
      <c r="Z34" s="109"/>
      <c r="AA34" s="109"/>
      <c r="AB34" s="109"/>
      <c r="AC34" s="109"/>
      <c r="AD34" s="109"/>
      <c r="AE34" s="109"/>
      <c r="AF34" s="109"/>
      <c r="AG34" s="109"/>
      <c r="AH34" s="109"/>
      <c r="AI34" s="109"/>
      <c r="AJ34" s="109"/>
      <c r="AK34" s="109"/>
      <c r="AL34" s="109"/>
      <c r="AM34" s="81"/>
      <c r="AN34" s="81"/>
      <c r="AO34" s="81"/>
      <c r="AP34" s="81"/>
      <c r="AQ34" s="81"/>
      <c r="AR34" s="81"/>
      <c r="AS34" s="13"/>
      <c r="AT34" s="13"/>
      <c r="AU34" s="13"/>
      <c r="AV34" s="13"/>
      <c r="AW34" s="13"/>
      <c r="AX34" s="13"/>
      <c r="AY34" s="13"/>
      <c r="AZ34" s="13"/>
      <c r="BA34" s="13"/>
      <c r="BB34" s="13"/>
    </row>
    <row r="35" spans="1:54" ht="18" customHeight="1" x14ac:dyDescent="0.35">
      <c r="A35" s="178"/>
      <c r="B35" s="27" t="s">
        <v>95</v>
      </c>
      <c r="C35" s="34" t="s">
        <v>96</v>
      </c>
      <c r="D35" s="22" t="s">
        <v>97</v>
      </c>
      <c r="E35" s="212" t="s">
        <v>98</v>
      </c>
      <c r="F35" s="213"/>
      <c r="G35" s="213"/>
      <c r="H35" s="213"/>
      <c r="I35" s="213"/>
      <c r="J35" s="214"/>
      <c r="K35" s="43" t="s">
        <v>99</v>
      </c>
      <c r="L35" s="21" t="s">
        <v>120</v>
      </c>
      <c r="O35" s="81">
        <v>5</v>
      </c>
      <c r="P35" s="81" t="s">
        <v>100</v>
      </c>
      <c r="Q35" s="81" t="b">
        <v>0</v>
      </c>
      <c r="R35" s="81" t="s">
        <v>101</v>
      </c>
      <c r="S35" s="81" t="b">
        <v>0</v>
      </c>
    </row>
    <row r="36" spans="1:54" ht="23.25" customHeight="1" x14ac:dyDescent="0.35">
      <c r="A36" s="178"/>
      <c r="B36" s="179">
        <v>5</v>
      </c>
      <c r="C36" s="215"/>
      <c r="D36" s="181"/>
      <c r="E36" s="207"/>
      <c r="F36" s="207"/>
      <c r="G36" s="209" t="s">
        <v>121</v>
      </c>
      <c r="H36" s="204"/>
      <c r="I36" s="205"/>
      <c r="J36" s="206"/>
      <c r="K36" s="174"/>
      <c r="L36" s="21"/>
      <c r="P36" s="81" t="s">
        <v>103</v>
      </c>
      <c r="Q36" s="81" t="b">
        <v>0</v>
      </c>
      <c r="R36" s="81" t="s">
        <v>104</v>
      </c>
      <c r="S36" s="81" t="b">
        <v>0</v>
      </c>
    </row>
    <row r="37" spans="1:54" ht="53.25" customHeight="1" x14ac:dyDescent="0.35">
      <c r="A37" s="178"/>
      <c r="B37" s="179"/>
      <c r="C37" s="216"/>
      <c r="D37" s="181"/>
      <c r="E37" s="184"/>
      <c r="F37" s="184"/>
      <c r="G37" s="210"/>
      <c r="H37" s="39" t="s">
        <v>106</v>
      </c>
      <c r="I37" s="38" t="s">
        <v>107</v>
      </c>
      <c r="J37" s="39" t="s">
        <v>108</v>
      </c>
      <c r="K37" s="174"/>
      <c r="L37" s="21"/>
    </row>
    <row r="38" spans="1:54" ht="39.75" customHeight="1" thickBot="1" x14ac:dyDescent="0.4">
      <c r="A38" s="178"/>
      <c r="B38" s="179"/>
      <c r="C38" s="216"/>
      <c r="D38" s="181"/>
      <c r="E38" s="184"/>
      <c r="F38" s="184"/>
      <c r="G38" s="210"/>
      <c r="H38" s="46"/>
      <c r="I38" s="46"/>
      <c r="J38" s="46"/>
      <c r="K38" s="45" t="s">
        <v>112</v>
      </c>
      <c r="L38" s="21"/>
      <c r="P38" s="81" t="s">
        <v>109</v>
      </c>
      <c r="Q38" s="81" t="b">
        <v>0</v>
      </c>
      <c r="R38" s="81" t="s">
        <v>110</v>
      </c>
      <c r="S38" s="81" t="b">
        <v>0</v>
      </c>
    </row>
    <row r="39" spans="1:54" ht="35.25" customHeight="1" x14ac:dyDescent="0.35">
      <c r="A39" s="178"/>
      <c r="B39" s="179"/>
      <c r="C39" s="216"/>
      <c r="D39" s="181"/>
      <c r="E39" s="208"/>
      <c r="F39" s="208"/>
      <c r="G39" s="211"/>
      <c r="H39" s="48"/>
      <c r="I39" s="49"/>
      <c r="J39" s="49"/>
      <c r="K39" s="47"/>
      <c r="L39" s="21"/>
      <c r="P39" s="81" t="s">
        <v>113</v>
      </c>
      <c r="Q39" s="81" t="b">
        <v>0</v>
      </c>
      <c r="R39" s="81" t="s">
        <v>114</v>
      </c>
      <c r="S39" s="81" t="b">
        <f>IF(OR(S36=TRUE,S37=TRUE,S38=TRUE),TRUE,FALSE)</f>
        <v>0</v>
      </c>
    </row>
    <row r="40" spans="1:54" ht="18" customHeight="1" thickBot="1" x14ac:dyDescent="0.4">
      <c r="A40" s="178"/>
      <c r="B40" s="179"/>
      <c r="C40" s="216"/>
      <c r="D40" s="36" t="s">
        <v>116</v>
      </c>
      <c r="E40" s="36" t="s">
        <v>116</v>
      </c>
      <c r="F40" s="36" t="s">
        <v>116</v>
      </c>
      <c r="G40" s="36" t="s">
        <v>116</v>
      </c>
      <c r="H40" s="198" t="s">
        <v>116</v>
      </c>
      <c r="I40" s="199"/>
      <c r="J40" s="200"/>
      <c r="K40" s="36" t="s">
        <v>116</v>
      </c>
      <c r="L40" s="37" t="s">
        <v>117</v>
      </c>
    </row>
    <row r="41" spans="1:54" s="19" customFormat="1" ht="38.25" customHeight="1" thickBot="1" x14ac:dyDescent="0.4">
      <c r="A41" s="178"/>
      <c r="B41" s="179"/>
      <c r="C41" s="217"/>
      <c r="D41" s="25"/>
      <c r="E41" s="23"/>
      <c r="F41" s="23"/>
      <c r="G41" s="23"/>
      <c r="H41" s="201"/>
      <c r="I41" s="202"/>
      <c r="J41" s="203"/>
      <c r="K41" s="23"/>
      <c r="L41" s="24">
        <f>SUM(D41:K41)</f>
        <v>0</v>
      </c>
      <c r="M41" s="108"/>
      <c r="N41" s="135"/>
      <c r="O41" s="81"/>
      <c r="P41" s="81"/>
      <c r="Q41" s="81"/>
      <c r="R41" s="81"/>
      <c r="S41" s="81"/>
      <c r="T41" s="81"/>
      <c r="U41" s="81"/>
      <c r="V41" s="81"/>
      <c r="W41" s="81"/>
      <c r="X41" s="81"/>
      <c r="Y41" s="109"/>
      <c r="Z41" s="109"/>
      <c r="AA41" s="109"/>
      <c r="AB41" s="109"/>
      <c r="AC41" s="109"/>
      <c r="AD41" s="109"/>
      <c r="AE41" s="109"/>
      <c r="AF41" s="109"/>
      <c r="AG41" s="109"/>
      <c r="AH41" s="109"/>
      <c r="AI41" s="109"/>
      <c r="AJ41" s="109"/>
      <c r="AK41" s="109"/>
      <c r="AL41" s="109"/>
      <c r="AM41" s="81"/>
      <c r="AN41" s="81"/>
      <c r="AO41" s="81"/>
      <c r="AP41" s="81"/>
      <c r="AQ41" s="81"/>
      <c r="AR41" s="81"/>
      <c r="AS41" s="13"/>
      <c r="AT41" s="13"/>
      <c r="AU41" s="13"/>
      <c r="AV41" s="13"/>
      <c r="AW41" s="13"/>
      <c r="AX41" s="13"/>
      <c r="AY41" s="13"/>
      <c r="AZ41" s="13"/>
      <c r="BA41" s="13"/>
      <c r="BB41" s="13"/>
    </row>
    <row r="42" spans="1:54" ht="18" customHeight="1" x14ac:dyDescent="0.35">
      <c r="A42" s="178"/>
      <c r="B42" s="27" t="s">
        <v>95</v>
      </c>
      <c r="C42" s="34" t="s">
        <v>96</v>
      </c>
      <c r="D42" s="22" t="s">
        <v>97</v>
      </c>
      <c r="E42" s="212" t="s">
        <v>98</v>
      </c>
      <c r="F42" s="213"/>
      <c r="G42" s="213"/>
      <c r="H42" s="213"/>
      <c r="I42" s="213"/>
      <c r="J42" s="214"/>
      <c r="K42" s="43" t="s">
        <v>99</v>
      </c>
      <c r="L42" s="21" t="s">
        <v>120</v>
      </c>
      <c r="O42" s="81">
        <v>6</v>
      </c>
      <c r="P42" s="81" t="s">
        <v>100</v>
      </c>
      <c r="Q42" s="81" t="b">
        <v>0</v>
      </c>
      <c r="R42" s="81" t="s">
        <v>101</v>
      </c>
      <c r="S42" s="81" t="b">
        <v>0</v>
      </c>
    </row>
    <row r="43" spans="1:54" ht="23.25" customHeight="1" x14ac:dyDescent="0.35">
      <c r="A43" s="178"/>
      <c r="B43" s="179">
        <v>6</v>
      </c>
      <c r="C43" s="180"/>
      <c r="D43" s="181"/>
      <c r="E43" s="207"/>
      <c r="F43" s="207"/>
      <c r="G43" s="209" t="s">
        <v>121</v>
      </c>
      <c r="H43" s="204"/>
      <c r="I43" s="205"/>
      <c r="J43" s="206"/>
      <c r="K43" s="174"/>
      <c r="L43" s="21"/>
      <c r="P43" s="81" t="s">
        <v>103</v>
      </c>
      <c r="Q43" s="81" t="b">
        <v>0</v>
      </c>
      <c r="R43" s="81" t="s">
        <v>104</v>
      </c>
      <c r="S43" s="81" t="b">
        <v>0</v>
      </c>
    </row>
    <row r="44" spans="1:54" ht="51.75" customHeight="1" x14ac:dyDescent="0.35">
      <c r="A44" s="178"/>
      <c r="B44" s="179"/>
      <c r="C44" s="180"/>
      <c r="D44" s="181"/>
      <c r="E44" s="184"/>
      <c r="F44" s="184"/>
      <c r="G44" s="210"/>
      <c r="H44" s="39" t="s">
        <v>106</v>
      </c>
      <c r="I44" s="38" t="s">
        <v>107</v>
      </c>
      <c r="J44" s="39" t="s">
        <v>108</v>
      </c>
      <c r="K44" s="174"/>
      <c r="L44" s="21"/>
    </row>
    <row r="45" spans="1:54" ht="45" customHeight="1" thickBot="1" x14ac:dyDescent="0.4">
      <c r="A45" s="178"/>
      <c r="B45" s="179"/>
      <c r="C45" s="180"/>
      <c r="D45" s="181"/>
      <c r="E45" s="184"/>
      <c r="F45" s="184"/>
      <c r="G45" s="210"/>
      <c r="H45" s="46"/>
      <c r="I45" s="46"/>
      <c r="J45" s="46"/>
      <c r="K45" s="45" t="s">
        <v>112</v>
      </c>
      <c r="L45" s="21"/>
      <c r="P45" s="81" t="s">
        <v>109</v>
      </c>
      <c r="Q45" s="81" t="b">
        <v>0</v>
      </c>
      <c r="R45" s="81" t="s">
        <v>110</v>
      </c>
      <c r="S45" s="81" t="b">
        <v>0</v>
      </c>
      <c r="T45" s="81" t="b">
        <v>1</v>
      </c>
    </row>
    <row r="46" spans="1:54" ht="35.25" customHeight="1" x14ac:dyDescent="0.35">
      <c r="A46" s="178"/>
      <c r="B46" s="179"/>
      <c r="C46" s="180"/>
      <c r="D46" s="181"/>
      <c r="E46" s="208"/>
      <c r="F46" s="208"/>
      <c r="G46" s="211"/>
      <c r="H46" s="48"/>
      <c r="I46" s="49"/>
      <c r="J46" s="49"/>
      <c r="K46" s="47"/>
      <c r="L46" s="21"/>
      <c r="P46" s="81" t="s">
        <v>113</v>
      </c>
      <c r="Q46" s="81" t="b">
        <v>0</v>
      </c>
      <c r="R46" s="81" t="s">
        <v>114</v>
      </c>
      <c r="S46" s="81" t="b">
        <f>IF(OR(S43=TRUE,S44=TRUE,S45=TRUE),TRUE,FALSE)</f>
        <v>0</v>
      </c>
    </row>
    <row r="47" spans="1:54" ht="18" customHeight="1" thickBot="1" x14ac:dyDescent="0.4">
      <c r="A47" s="178"/>
      <c r="B47" s="179"/>
      <c r="C47" s="180"/>
      <c r="D47" s="36" t="s">
        <v>116</v>
      </c>
      <c r="E47" s="36" t="s">
        <v>116</v>
      </c>
      <c r="F47" s="36" t="s">
        <v>116</v>
      </c>
      <c r="G47" s="36" t="s">
        <v>116</v>
      </c>
      <c r="H47" s="198" t="s">
        <v>116</v>
      </c>
      <c r="I47" s="199"/>
      <c r="J47" s="200"/>
      <c r="K47" s="36" t="s">
        <v>116</v>
      </c>
      <c r="L47" s="37" t="s">
        <v>117</v>
      </c>
    </row>
    <row r="48" spans="1:54" s="19" customFormat="1" ht="38.25" customHeight="1" thickBot="1" x14ac:dyDescent="0.4">
      <c r="A48" s="178"/>
      <c r="B48" s="179"/>
      <c r="C48" s="180"/>
      <c r="D48" s="25"/>
      <c r="E48" s="23"/>
      <c r="F48" s="23"/>
      <c r="G48" s="23"/>
      <c r="H48" s="201"/>
      <c r="I48" s="202"/>
      <c r="J48" s="203"/>
      <c r="K48" s="23"/>
      <c r="L48" s="24">
        <f>SUM(D48:K48)</f>
        <v>0</v>
      </c>
      <c r="M48" s="108"/>
      <c r="N48" s="135"/>
      <c r="O48" s="81"/>
      <c r="P48" s="81"/>
      <c r="Q48" s="81"/>
      <c r="R48" s="81"/>
      <c r="S48" s="81"/>
      <c r="T48" s="81"/>
      <c r="U48" s="81"/>
      <c r="V48" s="81"/>
      <c r="W48" s="81"/>
      <c r="X48" s="81"/>
      <c r="Y48" s="109"/>
      <c r="Z48" s="109"/>
      <c r="AA48" s="109"/>
      <c r="AB48" s="109"/>
      <c r="AC48" s="109"/>
      <c r="AD48" s="109"/>
      <c r="AE48" s="109"/>
      <c r="AF48" s="109"/>
      <c r="AG48" s="109"/>
      <c r="AH48" s="109"/>
      <c r="AI48" s="109"/>
      <c r="AJ48" s="109"/>
      <c r="AK48" s="109"/>
      <c r="AL48" s="109"/>
      <c r="AM48" s="81"/>
      <c r="AN48" s="81"/>
      <c r="AO48" s="81"/>
      <c r="AP48" s="81"/>
      <c r="AQ48" s="81"/>
      <c r="AR48" s="81"/>
      <c r="AS48" s="13"/>
      <c r="AT48" s="13"/>
      <c r="AU48" s="13"/>
      <c r="AV48" s="13"/>
      <c r="AW48" s="13"/>
      <c r="AX48" s="13"/>
      <c r="AY48" s="13"/>
      <c r="AZ48" s="13"/>
      <c r="BA48" s="13"/>
      <c r="BB48" s="13"/>
    </row>
    <row r="49" spans="1:54" ht="18" customHeight="1" x14ac:dyDescent="0.35">
      <c r="A49" s="178"/>
      <c r="B49" s="27" t="s">
        <v>95</v>
      </c>
      <c r="C49" s="34" t="s">
        <v>96</v>
      </c>
      <c r="D49" s="22" t="s">
        <v>97</v>
      </c>
      <c r="E49" s="212" t="s">
        <v>98</v>
      </c>
      <c r="F49" s="213"/>
      <c r="G49" s="213"/>
      <c r="H49" s="213"/>
      <c r="I49" s="213"/>
      <c r="J49" s="214"/>
      <c r="K49" s="43" t="s">
        <v>99</v>
      </c>
      <c r="L49" s="21" t="s">
        <v>120</v>
      </c>
      <c r="O49" s="81">
        <v>7</v>
      </c>
      <c r="P49" s="81" t="s">
        <v>100</v>
      </c>
      <c r="Q49" s="81" t="b">
        <v>0</v>
      </c>
      <c r="R49" s="81" t="s">
        <v>101</v>
      </c>
      <c r="S49" s="81" t="b">
        <v>0</v>
      </c>
    </row>
    <row r="50" spans="1:54" ht="23.25" customHeight="1" x14ac:dyDescent="0.35">
      <c r="A50" s="178"/>
      <c r="B50" s="179">
        <v>7</v>
      </c>
      <c r="C50" s="180"/>
      <c r="D50" s="181"/>
      <c r="E50" s="207"/>
      <c r="F50" s="207"/>
      <c r="G50" s="209" t="s">
        <v>121</v>
      </c>
      <c r="H50" s="204"/>
      <c r="I50" s="205"/>
      <c r="J50" s="206"/>
      <c r="K50" s="174"/>
      <c r="L50" s="21"/>
      <c r="P50" s="81" t="s">
        <v>103</v>
      </c>
      <c r="Q50" s="81" t="b">
        <v>0</v>
      </c>
      <c r="R50" s="81" t="s">
        <v>104</v>
      </c>
      <c r="S50" s="81" t="b">
        <v>0</v>
      </c>
    </row>
    <row r="51" spans="1:54" ht="63" customHeight="1" x14ac:dyDescent="0.35">
      <c r="A51" s="178"/>
      <c r="B51" s="179"/>
      <c r="C51" s="180"/>
      <c r="D51" s="181"/>
      <c r="E51" s="184"/>
      <c r="F51" s="184"/>
      <c r="G51" s="210"/>
      <c r="H51" s="39" t="s">
        <v>106</v>
      </c>
      <c r="I51" s="38" t="s">
        <v>107</v>
      </c>
      <c r="J51" s="39" t="s">
        <v>108</v>
      </c>
      <c r="K51" s="174"/>
      <c r="L51" s="21"/>
    </row>
    <row r="52" spans="1:54" ht="32.25" customHeight="1" thickBot="1" x14ac:dyDescent="0.4">
      <c r="A52" s="178"/>
      <c r="B52" s="179"/>
      <c r="C52" s="180"/>
      <c r="D52" s="181"/>
      <c r="E52" s="184"/>
      <c r="F52" s="184"/>
      <c r="G52" s="210"/>
      <c r="H52" s="46"/>
      <c r="I52" s="46"/>
      <c r="J52" s="46"/>
      <c r="K52" s="45" t="s">
        <v>112</v>
      </c>
      <c r="L52" s="21"/>
      <c r="P52" s="81" t="s">
        <v>109</v>
      </c>
      <c r="Q52" s="81" t="b">
        <v>0</v>
      </c>
      <c r="R52" s="81" t="s">
        <v>110</v>
      </c>
      <c r="S52" s="81" t="b">
        <v>0</v>
      </c>
    </row>
    <row r="53" spans="1:54" ht="35.25" customHeight="1" x14ac:dyDescent="0.35">
      <c r="A53" s="178"/>
      <c r="B53" s="179"/>
      <c r="C53" s="180"/>
      <c r="D53" s="181"/>
      <c r="E53" s="208"/>
      <c r="F53" s="208"/>
      <c r="G53" s="211"/>
      <c r="H53" s="48"/>
      <c r="I53" s="49"/>
      <c r="J53" s="49"/>
      <c r="K53" s="47"/>
      <c r="L53" s="21"/>
      <c r="P53" s="81" t="s">
        <v>113</v>
      </c>
      <c r="Q53" s="81" t="b">
        <v>0</v>
      </c>
      <c r="R53" s="81" t="s">
        <v>114</v>
      </c>
      <c r="S53" s="81" t="b">
        <f>IF(OR(S50=TRUE,S51=TRUE,S52=TRUE),TRUE,FALSE)</f>
        <v>0</v>
      </c>
    </row>
    <row r="54" spans="1:54" ht="18" customHeight="1" thickBot="1" x14ac:dyDescent="0.4">
      <c r="A54" s="178"/>
      <c r="B54" s="179"/>
      <c r="C54" s="180"/>
      <c r="D54" s="36" t="s">
        <v>116</v>
      </c>
      <c r="E54" s="36" t="s">
        <v>116</v>
      </c>
      <c r="F54" s="36" t="s">
        <v>116</v>
      </c>
      <c r="G54" s="36" t="s">
        <v>116</v>
      </c>
      <c r="H54" s="198" t="s">
        <v>116</v>
      </c>
      <c r="I54" s="199"/>
      <c r="J54" s="200"/>
      <c r="K54" s="36" t="s">
        <v>116</v>
      </c>
      <c r="L54" s="37" t="s">
        <v>117</v>
      </c>
    </row>
    <row r="55" spans="1:54" s="19" customFormat="1" ht="38.25" customHeight="1" thickBot="1" x14ac:dyDescent="0.4">
      <c r="A55" s="178"/>
      <c r="B55" s="179"/>
      <c r="C55" s="180"/>
      <c r="D55" s="25"/>
      <c r="E55" s="23"/>
      <c r="F55" s="23"/>
      <c r="G55" s="23"/>
      <c r="H55" s="201"/>
      <c r="I55" s="202"/>
      <c r="J55" s="203"/>
      <c r="K55" s="23"/>
      <c r="L55" s="24">
        <f>SUM(D55:K55)</f>
        <v>0</v>
      </c>
      <c r="M55" s="108"/>
      <c r="N55" s="135"/>
      <c r="O55" s="81"/>
      <c r="P55" s="81"/>
      <c r="Q55" s="81"/>
      <c r="R55" s="81"/>
      <c r="S55" s="81"/>
      <c r="T55" s="81"/>
      <c r="U55" s="81"/>
      <c r="V55" s="81"/>
      <c r="W55" s="81"/>
      <c r="X55" s="81"/>
      <c r="Y55" s="109"/>
      <c r="Z55" s="109"/>
      <c r="AA55" s="109"/>
      <c r="AB55" s="109"/>
      <c r="AC55" s="109"/>
      <c r="AD55" s="109"/>
      <c r="AE55" s="109"/>
      <c r="AF55" s="109"/>
      <c r="AG55" s="109"/>
      <c r="AH55" s="109"/>
      <c r="AI55" s="109"/>
      <c r="AJ55" s="109"/>
      <c r="AK55" s="109"/>
      <c r="AL55" s="109"/>
      <c r="AM55" s="81"/>
      <c r="AN55" s="81"/>
      <c r="AO55" s="81"/>
      <c r="AP55" s="81"/>
      <c r="AQ55" s="81"/>
      <c r="AR55" s="81"/>
      <c r="AS55" s="13"/>
      <c r="AT55" s="13"/>
      <c r="AU55" s="13"/>
      <c r="AV55" s="13"/>
      <c r="AW55" s="13"/>
      <c r="AX55" s="13"/>
      <c r="AY55" s="13"/>
      <c r="AZ55" s="13"/>
      <c r="BA55" s="13"/>
      <c r="BB55" s="13"/>
    </row>
    <row r="56" spans="1:54" ht="18" customHeight="1" x14ac:dyDescent="0.35">
      <c r="A56" s="178"/>
      <c r="B56" s="27" t="s">
        <v>95</v>
      </c>
      <c r="C56" s="34" t="s">
        <v>96</v>
      </c>
      <c r="D56" s="22" t="s">
        <v>97</v>
      </c>
      <c r="E56" s="212" t="s">
        <v>98</v>
      </c>
      <c r="F56" s="213"/>
      <c r="G56" s="213"/>
      <c r="H56" s="213"/>
      <c r="I56" s="213"/>
      <c r="J56" s="214"/>
      <c r="K56" s="43" t="s">
        <v>99</v>
      </c>
      <c r="L56" s="21" t="s">
        <v>120</v>
      </c>
      <c r="O56" s="81">
        <v>8</v>
      </c>
      <c r="P56" s="81" t="s">
        <v>100</v>
      </c>
      <c r="Q56" s="81" t="b">
        <v>0</v>
      </c>
      <c r="R56" s="81" t="s">
        <v>101</v>
      </c>
      <c r="S56" s="81" t="b">
        <v>0</v>
      </c>
    </row>
    <row r="57" spans="1:54" ht="23.25" customHeight="1" x14ac:dyDescent="0.35">
      <c r="A57" s="178"/>
      <c r="B57" s="179">
        <v>8</v>
      </c>
      <c r="C57" s="180"/>
      <c r="D57" s="181"/>
      <c r="E57" s="207"/>
      <c r="F57" s="207"/>
      <c r="G57" s="209" t="s">
        <v>121</v>
      </c>
      <c r="H57" s="204"/>
      <c r="I57" s="205"/>
      <c r="J57" s="206"/>
      <c r="K57" s="174"/>
      <c r="L57" s="21"/>
      <c r="P57" s="81" t="s">
        <v>103</v>
      </c>
      <c r="Q57" s="81" t="b">
        <v>0</v>
      </c>
      <c r="R57" s="81" t="s">
        <v>104</v>
      </c>
      <c r="S57" s="81" t="b">
        <v>0</v>
      </c>
    </row>
    <row r="58" spans="1:54" ht="54.75" customHeight="1" x14ac:dyDescent="0.35">
      <c r="A58" s="178"/>
      <c r="B58" s="179"/>
      <c r="C58" s="180"/>
      <c r="D58" s="181"/>
      <c r="E58" s="184"/>
      <c r="F58" s="184"/>
      <c r="G58" s="210"/>
      <c r="H58" s="39" t="s">
        <v>106</v>
      </c>
      <c r="I58" s="38" t="s">
        <v>107</v>
      </c>
      <c r="J58" s="39" t="s">
        <v>108</v>
      </c>
      <c r="K58" s="174"/>
      <c r="L58" s="21"/>
    </row>
    <row r="59" spans="1:54" ht="36" customHeight="1" thickBot="1" x14ac:dyDescent="0.4">
      <c r="A59" s="178"/>
      <c r="B59" s="179"/>
      <c r="C59" s="180"/>
      <c r="D59" s="181"/>
      <c r="E59" s="184"/>
      <c r="F59" s="184"/>
      <c r="G59" s="210"/>
      <c r="H59" s="46"/>
      <c r="I59" s="46"/>
      <c r="J59" s="46"/>
      <c r="K59" s="45" t="s">
        <v>112</v>
      </c>
      <c r="L59" s="21"/>
      <c r="P59" s="81" t="s">
        <v>109</v>
      </c>
      <c r="Q59" s="81" t="b">
        <v>0</v>
      </c>
      <c r="R59" s="81" t="s">
        <v>110</v>
      </c>
      <c r="S59" s="81" t="b">
        <v>0</v>
      </c>
    </row>
    <row r="60" spans="1:54" ht="35.25" customHeight="1" x14ac:dyDescent="0.35">
      <c r="A60" s="178"/>
      <c r="B60" s="179"/>
      <c r="C60" s="180"/>
      <c r="D60" s="181"/>
      <c r="E60" s="208"/>
      <c r="F60" s="208"/>
      <c r="G60" s="211"/>
      <c r="H60" s="48"/>
      <c r="I60" s="49"/>
      <c r="J60" s="49"/>
      <c r="K60" s="47"/>
      <c r="L60" s="21"/>
      <c r="P60" s="81" t="s">
        <v>113</v>
      </c>
      <c r="Q60" s="81" t="b">
        <v>0</v>
      </c>
      <c r="R60" s="81" t="s">
        <v>114</v>
      </c>
      <c r="S60" s="81" t="b">
        <f>IF(OR(S57=TRUE,S58=TRUE,S59=TRUE),TRUE,FALSE)</f>
        <v>0</v>
      </c>
    </row>
    <row r="61" spans="1:54" ht="18" customHeight="1" thickBot="1" x14ac:dyDescent="0.4">
      <c r="A61" s="178"/>
      <c r="B61" s="179"/>
      <c r="C61" s="180"/>
      <c r="D61" s="36" t="s">
        <v>116</v>
      </c>
      <c r="E61" s="36" t="s">
        <v>116</v>
      </c>
      <c r="F61" s="36" t="s">
        <v>116</v>
      </c>
      <c r="G61" s="36" t="s">
        <v>116</v>
      </c>
      <c r="H61" s="198" t="s">
        <v>116</v>
      </c>
      <c r="I61" s="199"/>
      <c r="J61" s="200"/>
      <c r="K61" s="36" t="s">
        <v>116</v>
      </c>
      <c r="L61" s="37" t="s">
        <v>117</v>
      </c>
    </row>
    <row r="62" spans="1:54" s="19" customFormat="1" ht="38.25" customHeight="1" thickBot="1" x14ac:dyDescent="0.4">
      <c r="A62" s="178"/>
      <c r="B62" s="179"/>
      <c r="C62" s="180"/>
      <c r="D62" s="25"/>
      <c r="E62" s="23"/>
      <c r="F62" s="23"/>
      <c r="G62" s="23"/>
      <c r="H62" s="201"/>
      <c r="I62" s="202"/>
      <c r="J62" s="203"/>
      <c r="K62" s="23"/>
      <c r="L62" s="24">
        <f>SUM(D62:K62)</f>
        <v>0</v>
      </c>
      <c r="M62" s="108"/>
      <c r="N62" s="135"/>
      <c r="O62" s="81"/>
      <c r="P62" s="81"/>
      <c r="Q62" s="81"/>
      <c r="R62" s="81"/>
      <c r="S62" s="81"/>
      <c r="T62" s="81"/>
      <c r="U62" s="81"/>
      <c r="V62" s="81"/>
      <c r="W62" s="81"/>
      <c r="X62" s="81"/>
      <c r="Y62" s="109"/>
      <c r="Z62" s="109"/>
      <c r="AA62" s="109"/>
      <c r="AB62" s="109"/>
      <c r="AC62" s="109"/>
      <c r="AD62" s="109"/>
      <c r="AE62" s="109"/>
      <c r="AF62" s="109"/>
      <c r="AG62" s="109"/>
      <c r="AH62" s="109"/>
      <c r="AI62" s="109"/>
      <c r="AJ62" s="109"/>
      <c r="AK62" s="109"/>
      <c r="AL62" s="109"/>
      <c r="AM62" s="81"/>
      <c r="AN62" s="81"/>
      <c r="AO62" s="81"/>
      <c r="AP62" s="81"/>
      <c r="AQ62" s="81"/>
      <c r="AR62" s="81"/>
      <c r="AS62" s="13"/>
      <c r="AT62" s="13"/>
      <c r="AU62" s="13"/>
      <c r="AV62" s="13"/>
      <c r="AW62" s="13"/>
      <c r="AX62" s="13"/>
      <c r="AY62" s="13"/>
      <c r="AZ62" s="13"/>
      <c r="BA62" s="13"/>
      <c r="BB62" s="13"/>
    </row>
    <row r="63" spans="1:54" ht="18" customHeight="1" x14ac:dyDescent="0.35">
      <c r="A63" s="178"/>
      <c r="B63" s="27" t="s">
        <v>95</v>
      </c>
      <c r="C63" s="34" t="s">
        <v>96</v>
      </c>
      <c r="D63" s="22" t="s">
        <v>97</v>
      </c>
      <c r="E63" s="212" t="s">
        <v>98</v>
      </c>
      <c r="F63" s="213"/>
      <c r="G63" s="213"/>
      <c r="H63" s="213"/>
      <c r="I63" s="213"/>
      <c r="J63" s="214"/>
      <c r="K63" s="43" t="s">
        <v>99</v>
      </c>
      <c r="L63" s="21" t="s">
        <v>120</v>
      </c>
      <c r="O63" s="81">
        <v>9</v>
      </c>
      <c r="P63" s="81" t="s">
        <v>100</v>
      </c>
      <c r="Q63" s="81" t="b">
        <v>0</v>
      </c>
      <c r="R63" s="81" t="s">
        <v>101</v>
      </c>
      <c r="S63" s="81" t="b">
        <v>0</v>
      </c>
    </row>
    <row r="64" spans="1:54" ht="23.25" customHeight="1" x14ac:dyDescent="0.35">
      <c r="A64" s="178"/>
      <c r="B64" s="179">
        <v>9</v>
      </c>
      <c r="C64" s="180"/>
      <c r="D64" s="181"/>
      <c r="E64" s="207"/>
      <c r="F64" s="207"/>
      <c r="G64" s="209" t="s">
        <v>121</v>
      </c>
      <c r="H64" s="204"/>
      <c r="I64" s="205"/>
      <c r="J64" s="206"/>
      <c r="K64" s="174"/>
      <c r="L64" s="21"/>
      <c r="P64" s="81" t="s">
        <v>103</v>
      </c>
      <c r="Q64" s="81" t="b">
        <v>0</v>
      </c>
      <c r="R64" s="81" t="s">
        <v>104</v>
      </c>
      <c r="S64" s="81" t="b">
        <v>0</v>
      </c>
    </row>
    <row r="65" spans="1:54" ht="56.25" customHeight="1" x14ac:dyDescent="0.35">
      <c r="A65" s="178"/>
      <c r="B65" s="179"/>
      <c r="C65" s="180"/>
      <c r="D65" s="181"/>
      <c r="E65" s="184"/>
      <c r="F65" s="184"/>
      <c r="G65" s="210"/>
      <c r="H65" s="39" t="s">
        <v>106</v>
      </c>
      <c r="I65" s="38" t="s">
        <v>107</v>
      </c>
      <c r="J65" s="39" t="s">
        <v>108</v>
      </c>
      <c r="K65" s="174"/>
      <c r="L65" s="21"/>
    </row>
    <row r="66" spans="1:54" ht="36" customHeight="1" thickBot="1" x14ac:dyDescent="0.4">
      <c r="A66" s="178"/>
      <c r="B66" s="179"/>
      <c r="C66" s="180"/>
      <c r="D66" s="181"/>
      <c r="E66" s="184"/>
      <c r="F66" s="184"/>
      <c r="G66" s="210"/>
      <c r="H66" s="46"/>
      <c r="I66" s="46"/>
      <c r="J66" s="46"/>
      <c r="K66" s="45" t="s">
        <v>112</v>
      </c>
      <c r="L66" s="21"/>
      <c r="P66" s="81" t="s">
        <v>109</v>
      </c>
      <c r="Q66" s="81" t="b">
        <v>0</v>
      </c>
      <c r="R66" s="81" t="s">
        <v>110</v>
      </c>
      <c r="S66" s="81" t="b">
        <v>0</v>
      </c>
    </row>
    <row r="67" spans="1:54" ht="35.25" customHeight="1" x14ac:dyDescent="0.35">
      <c r="A67" s="178"/>
      <c r="B67" s="179"/>
      <c r="C67" s="180"/>
      <c r="D67" s="181"/>
      <c r="E67" s="208"/>
      <c r="F67" s="208"/>
      <c r="G67" s="211"/>
      <c r="H67" s="48"/>
      <c r="I67" s="49"/>
      <c r="J67" s="49"/>
      <c r="K67" s="47"/>
      <c r="L67" s="21"/>
      <c r="P67" s="81" t="s">
        <v>113</v>
      </c>
      <c r="Q67" s="81" t="b">
        <v>0</v>
      </c>
      <c r="R67" s="81" t="s">
        <v>114</v>
      </c>
      <c r="S67" s="81" t="b">
        <f>IF(OR(S64=TRUE,S65=TRUE,S66=TRUE),TRUE,FALSE)</f>
        <v>0</v>
      </c>
    </row>
    <row r="68" spans="1:54" ht="18" customHeight="1" thickBot="1" x14ac:dyDescent="0.4">
      <c r="A68" s="178"/>
      <c r="B68" s="179"/>
      <c r="C68" s="180"/>
      <c r="D68" s="36" t="s">
        <v>116</v>
      </c>
      <c r="E68" s="36" t="s">
        <v>116</v>
      </c>
      <c r="F68" s="36" t="s">
        <v>116</v>
      </c>
      <c r="G68" s="36" t="s">
        <v>116</v>
      </c>
      <c r="H68" s="198" t="s">
        <v>116</v>
      </c>
      <c r="I68" s="199"/>
      <c r="J68" s="200"/>
      <c r="K68" s="36" t="s">
        <v>116</v>
      </c>
      <c r="L68" s="37" t="s">
        <v>117</v>
      </c>
    </row>
    <row r="69" spans="1:54" s="19" customFormat="1" ht="38.25" customHeight="1" thickBot="1" x14ac:dyDescent="0.4">
      <c r="A69" s="178"/>
      <c r="B69" s="179"/>
      <c r="C69" s="180"/>
      <c r="D69" s="25"/>
      <c r="E69" s="23"/>
      <c r="F69" s="23"/>
      <c r="G69" s="23"/>
      <c r="H69" s="201"/>
      <c r="I69" s="202"/>
      <c r="J69" s="203"/>
      <c r="K69" s="23"/>
      <c r="L69" s="24">
        <f>SUM(D69:K69)</f>
        <v>0</v>
      </c>
      <c r="M69" s="108"/>
      <c r="N69" s="135"/>
      <c r="O69" s="81"/>
      <c r="P69" s="81"/>
      <c r="Q69" s="81"/>
      <c r="R69" s="81"/>
      <c r="S69" s="81"/>
      <c r="T69" s="81"/>
      <c r="U69" s="81"/>
      <c r="V69" s="81"/>
      <c r="W69" s="81"/>
      <c r="X69" s="81"/>
      <c r="Y69" s="109"/>
      <c r="Z69" s="109"/>
      <c r="AA69" s="109"/>
      <c r="AB69" s="109"/>
      <c r="AC69" s="109"/>
      <c r="AD69" s="109"/>
      <c r="AE69" s="109"/>
      <c r="AF69" s="109"/>
      <c r="AG69" s="109"/>
      <c r="AH69" s="109"/>
      <c r="AI69" s="109"/>
      <c r="AJ69" s="109"/>
      <c r="AK69" s="109"/>
      <c r="AL69" s="109"/>
      <c r="AM69" s="81"/>
      <c r="AN69" s="81"/>
      <c r="AO69" s="81"/>
      <c r="AP69" s="81"/>
      <c r="AQ69" s="81"/>
      <c r="AR69" s="81"/>
      <c r="AS69" s="13"/>
      <c r="AT69" s="13"/>
      <c r="AU69" s="13"/>
      <c r="AV69" s="13"/>
      <c r="AW69" s="13"/>
      <c r="AX69" s="13"/>
      <c r="AY69" s="13"/>
      <c r="AZ69" s="13"/>
      <c r="BA69" s="13"/>
      <c r="BB69" s="13"/>
    </row>
    <row r="70" spans="1:54" ht="18" customHeight="1" x14ac:dyDescent="0.35">
      <c r="A70" s="178"/>
      <c r="B70" s="27" t="s">
        <v>95</v>
      </c>
      <c r="C70" s="34" t="s">
        <v>96</v>
      </c>
      <c r="D70" s="22" t="s">
        <v>97</v>
      </c>
      <c r="E70" s="212" t="s">
        <v>98</v>
      </c>
      <c r="F70" s="213"/>
      <c r="G70" s="213"/>
      <c r="H70" s="213"/>
      <c r="I70" s="213"/>
      <c r="J70" s="214"/>
      <c r="K70" s="43" t="s">
        <v>99</v>
      </c>
      <c r="L70" s="21" t="s">
        <v>120</v>
      </c>
      <c r="O70" s="81">
        <v>10</v>
      </c>
      <c r="P70" s="81" t="s">
        <v>100</v>
      </c>
      <c r="Q70" s="81" t="b">
        <v>0</v>
      </c>
      <c r="R70" s="81" t="s">
        <v>101</v>
      </c>
      <c r="S70" s="81" t="b">
        <v>0</v>
      </c>
    </row>
    <row r="71" spans="1:54" ht="23.45" customHeight="1" x14ac:dyDescent="0.35">
      <c r="A71" s="178"/>
      <c r="B71" s="179">
        <v>10</v>
      </c>
      <c r="C71" s="180"/>
      <c r="D71" s="181"/>
      <c r="E71" s="207"/>
      <c r="F71" s="207"/>
      <c r="G71" s="209" t="s">
        <v>121</v>
      </c>
      <c r="H71" s="204"/>
      <c r="I71" s="205"/>
      <c r="J71" s="206"/>
      <c r="K71" s="174"/>
      <c r="L71" s="21"/>
      <c r="P71" s="81" t="s">
        <v>103</v>
      </c>
      <c r="Q71" s="81" t="b">
        <v>0</v>
      </c>
      <c r="R71" s="81" t="s">
        <v>104</v>
      </c>
      <c r="S71" s="81" t="b">
        <v>0</v>
      </c>
    </row>
    <row r="72" spans="1:54" ht="57.95" customHeight="1" x14ac:dyDescent="0.35">
      <c r="A72" s="178"/>
      <c r="B72" s="179"/>
      <c r="C72" s="180"/>
      <c r="D72" s="181"/>
      <c r="E72" s="184"/>
      <c r="F72" s="184"/>
      <c r="G72" s="210"/>
      <c r="H72" s="39" t="s">
        <v>106</v>
      </c>
      <c r="I72" s="38" t="s">
        <v>107</v>
      </c>
      <c r="J72" s="39" t="s">
        <v>108</v>
      </c>
      <c r="K72" s="174"/>
      <c r="L72" s="21"/>
    </row>
    <row r="73" spans="1:54" ht="40.5" customHeight="1" thickBot="1" x14ac:dyDescent="0.4">
      <c r="A73" s="178"/>
      <c r="B73" s="179"/>
      <c r="C73" s="180"/>
      <c r="D73" s="181"/>
      <c r="E73" s="184"/>
      <c r="F73" s="184"/>
      <c r="G73" s="210"/>
      <c r="H73" s="46"/>
      <c r="I73" s="46"/>
      <c r="J73" s="46"/>
      <c r="K73" s="45" t="s">
        <v>112</v>
      </c>
      <c r="L73" s="21"/>
      <c r="P73" s="81" t="s">
        <v>109</v>
      </c>
      <c r="Q73" s="81" t="b">
        <v>0</v>
      </c>
      <c r="R73" s="81" t="s">
        <v>110</v>
      </c>
      <c r="S73" s="81" t="b">
        <v>0</v>
      </c>
    </row>
    <row r="74" spans="1:54" ht="35.450000000000003" customHeight="1" thickBot="1" x14ac:dyDescent="0.4">
      <c r="A74" s="178"/>
      <c r="B74" s="179"/>
      <c r="C74" s="180"/>
      <c r="D74" s="181"/>
      <c r="E74" s="208"/>
      <c r="F74" s="208"/>
      <c r="G74" s="211"/>
      <c r="H74" s="50"/>
      <c r="I74" s="50"/>
      <c r="J74" s="50"/>
      <c r="K74" s="47"/>
      <c r="L74" s="21"/>
      <c r="P74" s="81" t="s">
        <v>113</v>
      </c>
      <c r="Q74" s="81" t="b">
        <v>0</v>
      </c>
      <c r="R74" s="81" t="s">
        <v>114</v>
      </c>
      <c r="S74" s="81" t="b">
        <f>IF(OR(S71=TRUE,S72=TRUE,S73=TRUE),TRUE,FALSE)</f>
        <v>0</v>
      </c>
    </row>
    <row r="75" spans="1:54" ht="18" customHeight="1" thickBot="1" x14ac:dyDescent="0.4">
      <c r="A75" s="178"/>
      <c r="B75" s="179"/>
      <c r="C75" s="180"/>
      <c r="D75" s="36" t="s">
        <v>116</v>
      </c>
      <c r="E75" s="36" t="s">
        <v>116</v>
      </c>
      <c r="F75" s="36" t="s">
        <v>116</v>
      </c>
      <c r="G75" s="36" t="s">
        <v>116</v>
      </c>
      <c r="H75" s="198" t="s">
        <v>116</v>
      </c>
      <c r="I75" s="199"/>
      <c r="J75" s="200"/>
      <c r="K75" s="36" t="s">
        <v>116</v>
      </c>
      <c r="L75" s="37" t="s">
        <v>117</v>
      </c>
    </row>
    <row r="76" spans="1:54" s="19" customFormat="1" ht="38.450000000000003" customHeight="1" thickBot="1" x14ac:dyDescent="0.4">
      <c r="A76" s="178"/>
      <c r="B76" s="219"/>
      <c r="C76" s="220"/>
      <c r="D76" s="25"/>
      <c r="E76" s="23">
        <v>0</v>
      </c>
      <c r="F76" s="23"/>
      <c r="G76" s="23"/>
      <c r="H76" s="201"/>
      <c r="I76" s="202"/>
      <c r="J76" s="203"/>
      <c r="K76" s="23"/>
      <c r="L76" s="24">
        <f>SUM(D76:K76)</f>
        <v>0</v>
      </c>
      <c r="M76" s="108"/>
      <c r="N76" s="135"/>
      <c r="O76" s="81"/>
      <c r="P76" s="81"/>
      <c r="Q76" s="81"/>
      <c r="R76" s="81"/>
      <c r="S76" s="81"/>
      <c r="T76" s="81"/>
      <c r="U76" s="81"/>
      <c r="V76" s="81"/>
      <c r="W76" s="81"/>
      <c r="X76" s="81"/>
      <c r="Y76" s="109"/>
      <c r="Z76" s="109"/>
      <c r="AA76" s="109"/>
      <c r="AB76" s="109"/>
      <c r="AC76" s="109"/>
      <c r="AD76" s="109"/>
      <c r="AE76" s="109"/>
      <c r="AF76" s="109"/>
      <c r="AG76" s="109"/>
      <c r="AH76" s="109"/>
      <c r="AI76" s="109"/>
      <c r="AJ76" s="109"/>
      <c r="AK76" s="109"/>
      <c r="AL76" s="109"/>
      <c r="AM76" s="81"/>
      <c r="AN76" s="81"/>
      <c r="AO76" s="81"/>
      <c r="AP76" s="81"/>
      <c r="AQ76" s="81"/>
      <c r="AR76" s="81"/>
      <c r="AS76" s="13"/>
      <c r="AT76" s="13"/>
      <c r="AU76" s="13"/>
      <c r="AV76" s="13"/>
      <c r="AW76" s="13"/>
      <c r="AX76" s="13"/>
      <c r="AY76" s="13"/>
      <c r="AZ76" s="13"/>
      <c r="BA76" s="13"/>
      <c r="BB76" s="13"/>
    </row>
    <row r="77" spans="1:54" ht="30" x14ac:dyDescent="0.35">
      <c r="B77" s="27" t="s">
        <v>95</v>
      </c>
      <c r="C77" s="34" t="s">
        <v>96</v>
      </c>
      <c r="D77" s="22" t="s">
        <v>97</v>
      </c>
      <c r="E77" s="212" t="s">
        <v>98</v>
      </c>
      <c r="F77" s="213"/>
      <c r="G77" s="213"/>
      <c r="H77" s="213"/>
      <c r="I77" s="213"/>
      <c r="J77" s="214"/>
      <c r="K77" s="43" t="s">
        <v>99</v>
      </c>
      <c r="L77" s="21" t="s">
        <v>120</v>
      </c>
      <c r="O77" s="81">
        <v>11</v>
      </c>
      <c r="P77" s="81" t="s">
        <v>100</v>
      </c>
      <c r="Q77" s="81" t="b">
        <v>0</v>
      </c>
      <c r="R77" s="81" t="s">
        <v>101</v>
      </c>
      <c r="S77" s="81" t="b">
        <v>0</v>
      </c>
    </row>
    <row r="78" spans="1:54" ht="23.45" customHeight="1" x14ac:dyDescent="0.35">
      <c r="B78" s="179">
        <v>11</v>
      </c>
      <c r="C78" s="215"/>
      <c r="D78" s="181"/>
      <c r="E78" s="207"/>
      <c r="F78" s="207"/>
      <c r="G78" s="209" t="s">
        <v>121</v>
      </c>
      <c r="H78" s="204"/>
      <c r="I78" s="205"/>
      <c r="J78" s="206"/>
      <c r="K78" s="174"/>
      <c r="L78" s="21"/>
      <c r="N78" s="135">
        <v>78</v>
      </c>
      <c r="P78" s="81" t="s">
        <v>103</v>
      </c>
      <c r="Q78" s="81" t="b">
        <v>0</v>
      </c>
      <c r="R78" s="81" t="s">
        <v>104</v>
      </c>
      <c r="S78" s="81" t="b">
        <v>0</v>
      </c>
    </row>
    <row r="79" spans="1:54" ht="57.95" customHeight="1" x14ac:dyDescent="0.35">
      <c r="B79" s="179"/>
      <c r="C79" s="216"/>
      <c r="D79" s="181"/>
      <c r="E79" s="184"/>
      <c r="F79" s="184"/>
      <c r="G79" s="210"/>
      <c r="H79" s="39" t="s">
        <v>106</v>
      </c>
      <c r="I79" s="38" t="s">
        <v>107</v>
      </c>
      <c r="J79" s="39" t="s">
        <v>108</v>
      </c>
      <c r="K79" s="174"/>
      <c r="L79" s="21"/>
      <c r="N79" s="135">
        <v>79</v>
      </c>
      <c r="R79" s="81" t="s">
        <v>110</v>
      </c>
      <c r="S79" s="81" t="b">
        <v>0</v>
      </c>
    </row>
    <row r="80" spans="1:54" ht="40.5" customHeight="1" thickBot="1" x14ac:dyDescent="0.4">
      <c r="B80" s="179"/>
      <c r="C80" s="216"/>
      <c r="D80" s="181"/>
      <c r="E80" s="184"/>
      <c r="F80" s="184"/>
      <c r="G80" s="210"/>
      <c r="H80" s="46"/>
      <c r="I80" s="46"/>
      <c r="J80" s="46"/>
      <c r="K80" s="45" t="s">
        <v>112</v>
      </c>
      <c r="L80" s="21"/>
      <c r="N80" s="135">
        <v>80</v>
      </c>
      <c r="P80" s="81" t="s">
        <v>109</v>
      </c>
      <c r="Q80" s="81" t="b">
        <v>0</v>
      </c>
      <c r="R80" s="81" t="s">
        <v>114</v>
      </c>
      <c r="S80" s="81" t="b">
        <f>IF(OR(S77=TRUE,S78=TRUE,S79=TRUE),TRUE,FALSE)</f>
        <v>0</v>
      </c>
    </row>
    <row r="81" spans="2:19" ht="35.450000000000003" customHeight="1" thickBot="1" x14ac:dyDescent="0.4">
      <c r="B81" s="179"/>
      <c r="C81" s="216"/>
      <c r="D81" s="181"/>
      <c r="E81" s="208"/>
      <c r="F81" s="208"/>
      <c r="G81" s="211"/>
      <c r="H81" s="50"/>
      <c r="I81" s="50"/>
      <c r="J81" s="50"/>
      <c r="K81" s="47"/>
      <c r="L81" s="21"/>
      <c r="N81" s="135">
        <v>81</v>
      </c>
      <c r="P81" s="81" t="s">
        <v>113</v>
      </c>
      <c r="Q81" s="81" t="b">
        <v>0</v>
      </c>
    </row>
    <row r="82" spans="2:19" ht="18" customHeight="1" thickBot="1" x14ac:dyDescent="0.4">
      <c r="B82" s="179"/>
      <c r="C82" s="216"/>
      <c r="D82" s="36" t="s">
        <v>116</v>
      </c>
      <c r="E82" s="36" t="s">
        <v>116</v>
      </c>
      <c r="F82" s="36" t="s">
        <v>116</v>
      </c>
      <c r="G82" s="36" t="s">
        <v>116</v>
      </c>
      <c r="H82" s="198" t="s">
        <v>116</v>
      </c>
      <c r="I82" s="199"/>
      <c r="J82" s="200"/>
      <c r="K82" s="36" t="s">
        <v>116</v>
      </c>
      <c r="L82" s="37" t="s">
        <v>117</v>
      </c>
      <c r="N82" s="135">
        <v>82</v>
      </c>
    </row>
    <row r="83" spans="2:19" ht="38.450000000000003" customHeight="1" thickBot="1" x14ac:dyDescent="0.4">
      <c r="B83" s="219"/>
      <c r="C83" s="221"/>
      <c r="D83" s="25"/>
      <c r="E83" s="23"/>
      <c r="F83" s="23"/>
      <c r="G83" s="23"/>
      <c r="H83" s="201"/>
      <c r="I83" s="202"/>
      <c r="J83" s="203"/>
      <c r="K83" s="23"/>
      <c r="L83" s="24">
        <f>SUM(D83:K83)</f>
        <v>0</v>
      </c>
      <c r="N83" s="135">
        <v>83</v>
      </c>
    </row>
    <row r="84" spans="2:19" ht="30" x14ac:dyDescent="0.35">
      <c r="B84" s="27" t="s">
        <v>95</v>
      </c>
      <c r="C84" s="34" t="s">
        <v>96</v>
      </c>
      <c r="D84" s="22" t="s">
        <v>97</v>
      </c>
      <c r="E84" s="212" t="s">
        <v>98</v>
      </c>
      <c r="F84" s="213"/>
      <c r="G84" s="213"/>
      <c r="H84" s="213"/>
      <c r="I84" s="213"/>
      <c r="J84" s="214"/>
      <c r="K84" s="43" t="s">
        <v>99</v>
      </c>
      <c r="L84" s="21" t="s">
        <v>120</v>
      </c>
      <c r="N84" s="135">
        <v>84</v>
      </c>
      <c r="O84" s="81">
        <v>12</v>
      </c>
      <c r="P84" s="81" t="s">
        <v>100</v>
      </c>
      <c r="Q84" s="81" t="b">
        <v>0</v>
      </c>
      <c r="R84" s="81" t="s">
        <v>101</v>
      </c>
      <c r="S84" s="81" t="b">
        <v>0</v>
      </c>
    </row>
    <row r="85" spans="2:19" ht="23.45" customHeight="1" x14ac:dyDescent="0.35">
      <c r="B85" s="179">
        <v>12</v>
      </c>
      <c r="C85" s="180"/>
      <c r="D85" s="181"/>
      <c r="E85" s="207"/>
      <c r="F85" s="207"/>
      <c r="G85" s="209" t="s">
        <v>121</v>
      </c>
      <c r="H85" s="204"/>
      <c r="I85" s="205"/>
      <c r="J85" s="206"/>
      <c r="K85" s="174"/>
      <c r="L85" s="21"/>
      <c r="N85" s="135">
        <v>85</v>
      </c>
      <c r="P85" s="81" t="s">
        <v>103</v>
      </c>
      <c r="Q85" s="81" t="b">
        <v>0</v>
      </c>
      <c r="R85" s="81" t="s">
        <v>104</v>
      </c>
      <c r="S85" s="81" t="b">
        <v>0</v>
      </c>
    </row>
    <row r="86" spans="2:19" ht="57.95" customHeight="1" x14ac:dyDescent="0.35">
      <c r="B86" s="179"/>
      <c r="C86" s="180"/>
      <c r="D86" s="181"/>
      <c r="E86" s="184"/>
      <c r="F86" s="184"/>
      <c r="G86" s="210"/>
      <c r="H86" s="39" t="s">
        <v>106</v>
      </c>
      <c r="I86" s="38" t="s">
        <v>107</v>
      </c>
      <c r="J86" s="39" t="s">
        <v>108</v>
      </c>
      <c r="K86" s="174"/>
      <c r="L86" s="21"/>
      <c r="N86" s="135">
        <v>86</v>
      </c>
    </row>
    <row r="87" spans="2:19" ht="40.5" customHeight="1" thickBot="1" x14ac:dyDescent="0.4">
      <c r="B87" s="179"/>
      <c r="C87" s="180"/>
      <c r="D87" s="181"/>
      <c r="E87" s="184"/>
      <c r="F87" s="184"/>
      <c r="G87" s="210"/>
      <c r="H87" s="46"/>
      <c r="I87" s="46"/>
      <c r="J87" s="46"/>
      <c r="K87" s="45" t="s">
        <v>112</v>
      </c>
      <c r="L87" s="21"/>
      <c r="N87" s="135">
        <v>87</v>
      </c>
      <c r="P87" s="81" t="s">
        <v>109</v>
      </c>
      <c r="Q87" s="81" t="b">
        <v>0</v>
      </c>
      <c r="R87" s="81" t="s">
        <v>110</v>
      </c>
      <c r="S87" s="81" t="b">
        <v>0</v>
      </c>
    </row>
    <row r="88" spans="2:19" ht="35.450000000000003" customHeight="1" thickBot="1" x14ac:dyDescent="0.4">
      <c r="B88" s="179"/>
      <c r="C88" s="180"/>
      <c r="D88" s="181"/>
      <c r="E88" s="208"/>
      <c r="F88" s="208"/>
      <c r="G88" s="211"/>
      <c r="H88" s="50"/>
      <c r="I88" s="50"/>
      <c r="J88" s="50"/>
      <c r="K88" s="47"/>
      <c r="L88" s="21"/>
      <c r="N88" s="135">
        <v>88</v>
      </c>
      <c r="P88" s="81" t="s">
        <v>113</v>
      </c>
      <c r="Q88" s="81" t="b">
        <v>0</v>
      </c>
      <c r="R88" s="81" t="s">
        <v>114</v>
      </c>
      <c r="S88" s="81" t="b">
        <f>IF(OR(S84=TRUE,S85=TRUE,S87=TRUE),TRUE,FALSE)</f>
        <v>0</v>
      </c>
    </row>
    <row r="89" spans="2:19" ht="18" customHeight="1" thickBot="1" x14ac:dyDescent="0.4">
      <c r="B89" s="179"/>
      <c r="C89" s="180"/>
      <c r="D89" s="36" t="s">
        <v>116</v>
      </c>
      <c r="E89" s="36" t="s">
        <v>116</v>
      </c>
      <c r="F89" s="36" t="s">
        <v>116</v>
      </c>
      <c r="G89" s="36" t="s">
        <v>116</v>
      </c>
      <c r="H89" s="198" t="s">
        <v>116</v>
      </c>
      <c r="I89" s="199"/>
      <c r="J89" s="200"/>
      <c r="K89" s="36" t="s">
        <v>116</v>
      </c>
      <c r="L89" s="37" t="s">
        <v>117</v>
      </c>
      <c r="N89" s="135">
        <v>89</v>
      </c>
    </row>
    <row r="90" spans="2:19" ht="38.450000000000003" customHeight="1" thickBot="1" x14ac:dyDescent="0.4">
      <c r="B90" s="219"/>
      <c r="C90" s="220"/>
      <c r="D90" s="25"/>
      <c r="E90" s="23">
        <v>0</v>
      </c>
      <c r="F90" s="23"/>
      <c r="G90" s="23"/>
      <c r="H90" s="201"/>
      <c r="I90" s="202"/>
      <c r="J90" s="203"/>
      <c r="K90" s="23"/>
      <c r="L90" s="24">
        <f>SUM(D90:K90)</f>
        <v>0</v>
      </c>
      <c r="N90" s="135">
        <v>90</v>
      </c>
    </row>
    <row r="91" spans="2:19" ht="30" x14ac:dyDescent="0.35">
      <c r="B91" s="27" t="s">
        <v>95</v>
      </c>
      <c r="C91" s="34" t="s">
        <v>96</v>
      </c>
      <c r="D91" s="22" t="s">
        <v>97</v>
      </c>
      <c r="E91" s="212" t="s">
        <v>98</v>
      </c>
      <c r="F91" s="213"/>
      <c r="G91" s="213"/>
      <c r="H91" s="213"/>
      <c r="I91" s="213"/>
      <c r="J91" s="214"/>
      <c r="K91" s="43" t="s">
        <v>99</v>
      </c>
      <c r="L91" s="21" t="s">
        <v>120</v>
      </c>
      <c r="N91" s="135">
        <v>91</v>
      </c>
      <c r="O91" s="81">
        <v>13</v>
      </c>
      <c r="P91" s="81" t="s">
        <v>100</v>
      </c>
      <c r="Q91" s="81" t="b">
        <v>0</v>
      </c>
      <c r="R91" s="81" t="s">
        <v>101</v>
      </c>
      <c r="S91" s="81" t="b">
        <v>0</v>
      </c>
    </row>
    <row r="92" spans="2:19" ht="23.45" customHeight="1" x14ac:dyDescent="0.35">
      <c r="B92" s="179">
        <v>13</v>
      </c>
      <c r="C92" s="180"/>
      <c r="D92" s="181"/>
      <c r="E92" s="207"/>
      <c r="F92" s="207"/>
      <c r="G92" s="209" t="s">
        <v>121</v>
      </c>
      <c r="H92" s="204"/>
      <c r="I92" s="205"/>
      <c r="J92" s="206"/>
      <c r="K92" s="174"/>
      <c r="L92" s="21"/>
      <c r="N92" s="135">
        <v>92</v>
      </c>
      <c r="P92" s="81" t="s">
        <v>103</v>
      </c>
      <c r="Q92" s="81" t="b">
        <v>0</v>
      </c>
      <c r="R92" s="81" t="s">
        <v>104</v>
      </c>
      <c r="S92" s="81" t="b">
        <v>0</v>
      </c>
    </row>
    <row r="93" spans="2:19" ht="57.95" customHeight="1" x14ac:dyDescent="0.35">
      <c r="B93" s="179"/>
      <c r="C93" s="180"/>
      <c r="D93" s="181"/>
      <c r="E93" s="184"/>
      <c r="F93" s="184"/>
      <c r="G93" s="210"/>
      <c r="H93" s="39" t="s">
        <v>106</v>
      </c>
      <c r="I93" s="38" t="s">
        <v>107</v>
      </c>
      <c r="J93" s="39" t="s">
        <v>108</v>
      </c>
      <c r="K93" s="174"/>
      <c r="L93" s="21"/>
      <c r="N93" s="135">
        <v>93</v>
      </c>
    </row>
    <row r="94" spans="2:19" ht="40.5" customHeight="1" thickBot="1" x14ac:dyDescent="0.4">
      <c r="B94" s="179"/>
      <c r="C94" s="180"/>
      <c r="D94" s="181"/>
      <c r="E94" s="184"/>
      <c r="F94" s="184"/>
      <c r="G94" s="210"/>
      <c r="H94" s="46"/>
      <c r="I94" s="46"/>
      <c r="J94" s="46"/>
      <c r="K94" s="45" t="s">
        <v>112</v>
      </c>
      <c r="L94" s="21"/>
      <c r="N94" s="135">
        <v>94</v>
      </c>
      <c r="P94" s="81" t="s">
        <v>109</v>
      </c>
      <c r="Q94" s="81" t="b">
        <v>0</v>
      </c>
      <c r="R94" s="81" t="s">
        <v>110</v>
      </c>
      <c r="S94" s="81" t="b">
        <v>0</v>
      </c>
    </row>
    <row r="95" spans="2:19" ht="35.450000000000003" customHeight="1" thickBot="1" x14ac:dyDescent="0.4">
      <c r="B95" s="179"/>
      <c r="C95" s="180"/>
      <c r="D95" s="181"/>
      <c r="E95" s="208"/>
      <c r="F95" s="208"/>
      <c r="G95" s="211"/>
      <c r="H95" s="50"/>
      <c r="I95" s="50"/>
      <c r="J95" s="50"/>
      <c r="K95" s="47"/>
      <c r="L95" s="21"/>
      <c r="N95" s="135">
        <v>95</v>
      </c>
      <c r="P95" s="81" t="s">
        <v>113</v>
      </c>
      <c r="Q95" s="81" t="b">
        <v>0</v>
      </c>
      <c r="R95" s="81" t="s">
        <v>114</v>
      </c>
      <c r="S95" s="81" t="b">
        <f>IF(OR(S91=TRUE,S92=TRUE,S94=TRUE),TRUE,FALSE)</f>
        <v>0</v>
      </c>
    </row>
    <row r="96" spans="2:19" ht="18" customHeight="1" thickBot="1" x14ac:dyDescent="0.4">
      <c r="B96" s="179"/>
      <c r="C96" s="180"/>
      <c r="D96" s="36" t="s">
        <v>116</v>
      </c>
      <c r="E96" s="36" t="s">
        <v>116</v>
      </c>
      <c r="F96" s="36" t="s">
        <v>116</v>
      </c>
      <c r="G96" s="36" t="s">
        <v>116</v>
      </c>
      <c r="H96" s="198" t="s">
        <v>116</v>
      </c>
      <c r="I96" s="199"/>
      <c r="J96" s="200"/>
      <c r="K96" s="36" t="s">
        <v>116</v>
      </c>
      <c r="L96" s="37" t="s">
        <v>117</v>
      </c>
      <c r="N96" s="135">
        <v>96</v>
      </c>
    </row>
    <row r="97" spans="2:19" ht="38.450000000000003" customHeight="1" thickBot="1" x14ac:dyDescent="0.4">
      <c r="B97" s="219"/>
      <c r="C97" s="220"/>
      <c r="D97" s="25"/>
      <c r="E97" s="23"/>
      <c r="F97" s="23"/>
      <c r="G97" s="23"/>
      <c r="H97" s="201"/>
      <c r="I97" s="202"/>
      <c r="J97" s="203"/>
      <c r="K97" s="23"/>
      <c r="L97" s="24">
        <f>SUM(D97:K97)</f>
        <v>0</v>
      </c>
      <c r="N97" s="135">
        <v>97</v>
      </c>
    </row>
    <row r="98" spans="2:19" ht="30" x14ac:dyDescent="0.35">
      <c r="B98" s="27" t="s">
        <v>95</v>
      </c>
      <c r="C98" s="34" t="s">
        <v>96</v>
      </c>
      <c r="D98" s="22" t="s">
        <v>97</v>
      </c>
      <c r="E98" s="212" t="s">
        <v>98</v>
      </c>
      <c r="F98" s="213"/>
      <c r="G98" s="213"/>
      <c r="H98" s="213"/>
      <c r="I98" s="213"/>
      <c r="J98" s="214"/>
      <c r="K98" s="43" t="s">
        <v>99</v>
      </c>
      <c r="L98" s="21" t="s">
        <v>120</v>
      </c>
      <c r="N98" s="135">
        <v>98</v>
      </c>
      <c r="O98" s="81">
        <v>14</v>
      </c>
      <c r="P98" s="81" t="s">
        <v>100</v>
      </c>
      <c r="Q98" s="81" t="b">
        <v>0</v>
      </c>
      <c r="R98" s="81" t="s">
        <v>101</v>
      </c>
      <c r="S98" s="81" t="b">
        <v>0</v>
      </c>
    </row>
    <row r="99" spans="2:19" ht="23.45" customHeight="1" x14ac:dyDescent="0.35">
      <c r="B99" s="179">
        <v>14</v>
      </c>
      <c r="C99" s="180"/>
      <c r="D99" s="181"/>
      <c r="E99" s="207"/>
      <c r="F99" s="207"/>
      <c r="G99" s="209" t="s">
        <v>121</v>
      </c>
      <c r="H99" s="204"/>
      <c r="I99" s="205"/>
      <c r="J99" s="206"/>
      <c r="K99" s="174"/>
      <c r="L99" s="21"/>
      <c r="N99" s="135">
        <v>99</v>
      </c>
      <c r="P99" s="81" t="s">
        <v>103</v>
      </c>
      <c r="Q99" s="81" t="b">
        <v>0</v>
      </c>
      <c r="R99" s="81" t="s">
        <v>104</v>
      </c>
      <c r="S99" s="81" t="b">
        <v>0</v>
      </c>
    </row>
    <row r="100" spans="2:19" ht="57.95" customHeight="1" x14ac:dyDescent="0.35">
      <c r="B100" s="179"/>
      <c r="C100" s="180"/>
      <c r="D100" s="181"/>
      <c r="E100" s="184"/>
      <c r="F100" s="184"/>
      <c r="G100" s="210"/>
      <c r="H100" s="39" t="s">
        <v>106</v>
      </c>
      <c r="I100" s="38" t="s">
        <v>107</v>
      </c>
      <c r="J100" s="39" t="s">
        <v>108</v>
      </c>
      <c r="K100" s="174"/>
      <c r="L100" s="21"/>
      <c r="N100" s="135">
        <v>100</v>
      </c>
    </row>
    <row r="101" spans="2:19" ht="40.5" customHeight="1" thickBot="1" x14ac:dyDescent="0.4">
      <c r="B101" s="179"/>
      <c r="C101" s="180"/>
      <c r="D101" s="181"/>
      <c r="E101" s="184"/>
      <c r="F101" s="184"/>
      <c r="G101" s="210"/>
      <c r="H101" s="46"/>
      <c r="I101" s="46"/>
      <c r="J101" s="46" t="s">
        <v>123</v>
      </c>
      <c r="K101" s="45" t="s">
        <v>112</v>
      </c>
      <c r="L101" s="21"/>
      <c r="N101" s="135">
        <v>101</v>
      </c>
      <c r="P101" s="81" t="s">
        <v>109</v>
      </c>
      <c r="Q101" s="81" t="b">
        <v>0</v>
      </c>
      <c r="R101" s="81" t="s">
        <v>110</v>
      </c>
      <c r="S101" s="81" t="b">
        <v>0</v>
      </c>
    </row>
    <row r="102" spans="2:19" ht="35.450000000000003" customHeight="1" thickBot="1" x14ac:dyDescent="0.4">
      <c r="B102" s="179"/>
      <c r="C102" s="180"/>
      <c r="D102" s="181"/>
      <c r="E102" s="208"/>
      <c r="F102" s="208"/>
      <c r="G102" s="211"/>
      <c r="H102" s="50"/>
      <c r="I102" s="50"/>
      <c r="J102" s="50"/>
      <c r="K102" s="47"/>
      <c r="L102" s="21"/>
      <c r="N102" s="135">
        <v>102</v>
      </c>
      <c r="P102" s="81" t="s">
        <v>113</v>
      </c>
      <c r="Q102" s="81" t="b">
        <v>0</v>
      </c>
      <c r="R102" s="81" t="s">
        <v>114</v>
      </c>
      <c r="S102" s="81" t="b">
        <f>IF(OR(S98=TRUE,S99=TRUE,S101=TRUE),TRUE,FALSE)</f>
        <v>0</v>
      </c>
    </row>
    <row r="103" spans="2:19" ht="18" customHeight="1" thickBot="1" x14ac:dyDescent="0.4">
      <c r="B103" s="179"/>
      <c r="C103" s="180"/>
      <c r="D103" s="36" t="s">
        <v>116</v>
      </c>
      <c r="E103" s="36" t="s">
        <v>116</v>
      </c>
      <c r="F103" s="36" t="s">
        <v>116</v>
      </c>
      <c r="G103" s="36" t="s">
        <v>116</v>
      </c>
      <c r="H103" s="198" t="s">
        <v>116</v>
      </c>
      <c r="I103" s="199"/>
      <c r="J103" s="200"/>
      <c r="K103" s="36" t="s">
        <v>116</v>
      </c>
      <c r="L103" s="37" t="s">
        <v>117</v>
      </c>
      <c r="N103" s="135">
        <v>103</v>
      </c>
    </row>
    <row r="104" spans="2:19" ht="38.450000000000003" customHeight="1" thickBot="1" x14ac:dyDescent="0.4">
      <c r="B104" s="219"/>
      <c r="C104" s="220"/>
      <c r="D104" s="25"/>
      <c r="E104" s="23"/>
      <c r="F104" s="23"/>
      <c r="G104" s="23"/>
      <c r="H104" s="201"/>
      <c r="I104" s="202"/>
      <c r="J104" s="203"/>
      <c r="K104" s="23"/>
      <c r="L104" s="24">
        <f>SUM(D104:K104)</f>
        <v>0</v>
      </c>
      <c r="N104" s="135">
        <v>104</v>
      </c>
    </row>
    <row r="105" spans="2:19" ht="30" x14ac:dyDescent="0.35">
      <c r="B105" s="27" t="s">
        <v>95</v>
      </c>
      <c r="C105" s="34" t="s">
        <v>96</v>
      </c>
      <c r="D105" s="22" t="s">
        <v>97</v>
      </c>
      <c r="E105" s="212" t="s">
        <v>98</v>
      </c>
      <c r="F105" s="213"/>
      <c r="G105" s="213"/>
      <c r="H105" s="213"/>
      <c r="I105" s="213"/>
      <c r="J105" s="214"/>
      <c r="K105" s="43" t="s">
        <v>99</v>
      </c>
      <c r="L105" s="21" t="s">
        <v>120</v>
      </c>
      <c r="N105" s="135">
        <v>105</v>
      </c>
      <c r="O105" s="81">
        <v>15</v>
      </c>
      <c r="P105" s="81" t="s">
        <v>100</v>
      </c>
      <c r="Q105" s="81" t="b">
        <v>0</v>
      </c>
      <c r="R105" s="81" t="s">
        <v>101</v>
      </c>
      <c r="S105" s="81" t="b">
        <v>0</v>
      </c>
    </row>
    <row r="106" spans="2:19" ht="23.45" customHeight="1" x14ac:dyDescent="0.35">
      <c r="B106" s="179">
        <v>15</v>
      </c>
      <c r="C106" s="180"/>
      <c r="D106" s="181"/>
      <c r="E106" s="207"/>
      <c r="F106" s="207"/>
      <c r="G106" s="209" t="s">
        <v>121</v>
      </c>
      <c r="H106" s="204"/>
      <c r="I106" s="205"/>
      <c r="J106" s="206"/>
      <c r="K106" s="174"/>
      <c r="L106" s="21"/>
      <c r="N106" s="135">
        <v>106</v>
      </c>
      <c r="P106" s="81" t="s">
        <v>103</v>
      </c>
      <c r="Q106" s="81" t="b">
        <v>0</v>
      </c>
      <c r="R106" s="81" t="s">
        <v>104</v>
      </c>
      <c r="S106" s="81" t="b">
        <v>0</v>
      </c>
    </row>
    <row r="107" spans="2:19" ht="57.95" customHeight="1" x14ac:dyDescent="0.35">
      <c r="B107" s="179"/>
      <c r="C107" s="180"/>
      <c r="D107" s="181"/>
      <c r="E107" s="184"/>
      <c r="F107" s="184"/>
      <c r="G107" s="210"/>
      <c r="H107" s="39" t="s">
        <v>106</v>
      </c>
      <c r="I107" s="38" t="s">
        <v>107</v>
      </c>
      <c r="J107" s="39" t="s">
        <v>108</v>
      </c>
      <c r="K107" s="174"/>
      <c r="L107" s="21"/>
      <c r="N107" s="135">
        <v>107</v>
      </c>
    </row>
    <row r="108" spans="2:19" ht="40.5" customHeight="1" thickBot="1" x14ac:dyDescent="0.4">
      <c r="B108" s="179"/>
      <c r="C108" s="180"/>
      <c r="D108" s="181"/>
      <c r="E108" s="184"/>
      <c r="F108" s="184"/>
      <c r="G108" s="210"/>
      <c r="H108" s="46"/>
      <c r="I108" s="46"/>
      <c r="J108" s="46"/>
      <c r="K108" s="45" t="s">
        <v>112</v>
      </c>
      <c r="L108" s="21"/>
      <c r="N108" s="135">
        <v>108</v>
      </c>
      <c r="P108" s="81" t="s">
        <v>109</v>
      </c>
      <c r="Q108" s="81" t="b">
        <v>0</v>
      </c>
      <c r="R108" s="81" t="s">
        <v>110</v>
      </c>
      <c r="S108" s="81" t="b">
        <v>0</v>
      </c>
    </row>
    <row r="109" spans="2:19" ht="35.450000000000003" customHeight="1" thickBot="1" x14ac:dyDescent="0.4">
      <c r="B109" s="179"/>
      <c r="C109" s="180"/>
      <c r="D109" s="181"/>
      <c r="E109" s="208"/>
      <c r="F109" s="208"/>
      <c r="G109" s="211"/>
      <c r="H109" s="50"/>
      <c r="I109" s="50"/>
      <c r="J109" s="50"/>
      <c r="K109" s="47"/>
      <c r="L109" s="21"/>
      <c r="N109" s="135">
        <v>109</v>
      </c>
      <c r="P109" s="81" t="s">
        <v>113</v>
      </c>
      <c r="Q109" s="81" t="b">
        <v>0</v>
      </c>
      <c r="R109" s="81" t="s">
        <v>114</v>
      </c>
      <c r="S109" s="81" t="b">
        <f>IF(OR(S105=TRUE,S106=TRUE,S9108=TRUE),TRUE,FALSE)</f>
        <v>0</v>
      </c>
    </row>
    <row r="110" spans="2:19" ht="18" customHeight="1" thickBot="1" x14ac:dyDescent="0.4">
      <c r="B110" s="179"/>
      <c r="C110" s="180"/>
      <c r="D110" s="36" t="s">
        <v>116</v>
      </c>
      <c r="E110" s="36" t="s">
        <v>116</v>
      </c>
      <c r="F110" s="36" t="s">
        <v>116</v>
      </c>
      <c r="G110" s="36" t="s">
        <v>116</v>
      </c>
      <c r="H110" s="198" t="s">
        <v>116</v>
      </c>
      <c r="I110" s="199"/>
      <c r="J110" s="200"/>
      <c r="K110" s="36" t="s">
        <v>116</v>
      </c>
      <c r="L110" s="37" t="s">
        <v>117</v>
      </c>
      <c r="N110" s="135">
        <v>110</v>
      </c>
    </row>
    <row r="111" spans="2:19" ht="38.450000000000003" customHeight="1" thickBot="1" x14ac:dyDescent="0.4">
      <c r="B111" s="219"/>
      <c r="C111" s="220"/>
      <c r="D111" s="25"/>
      <c r="E111" s="23"/>
      <c r="F111" s="23"/>
      <c r="G111" s="23"/>
      <c r="H111" s="201"/>
      <c r="I111" s="202"/>
      <c r="J111" s="203"/>
      <c r="K111" s="23">
        <v>0</v>
      </c>
      <c r="L111" s="24">
        <f>SUM(D111:K111)</f>
        <v>0</v>
      </c>
    </row>
  </sheetData>
  <sheetProtection formatCells="0"/>
  <mergeCells count="183">
    <mergeCell ref="E105:J105"/>
    <mergeCell ref="B106:B111"/>
    <mergeCell ref="C106:C111"/>
    <mergeCell ref="D106:D109"/>
    <mergeCell ref="E106:E109"/>
    <mergeCell ref="F106:F109"/>
    <mergeCell ref="G106:G109"/>
    <mergeCell ref="H106:J106"/>
    <mergeCell ref="K106:K107"/>
    <mergeCell ref="H110:J110"/>
    <mergeCell ref="H111:J111"/>
    <mergeCell ref="E98:J98"/>
    <mergeCell ref="B99:B104"/>
    <mergeCell ref="C99:C104"/>
    <mergeCell ref="D99:D102"/>
    <mergeCell ref="E99:E102"/>
    <mergeCell ref="F99:F102"/>
    <mergeCell ref="G99:G102"/>
    <mergeCell ref="H99:J99"/>
    <mergeCell ref="K99:K100"/>
    <mergeCell ref="H103:J103"/>
    <mergeCell ref="H104:J104"/>
    <mergeCell ref="E91:J91"/>
    <mergeCell ref="B92:B97"/>
    <mergeCell ref="C92:C97"/>
    <mergeCell ref="D92:D95"/>
    <mergeCell ref="E92:E95"/>
    <mergeCell ref="F92:F95"/>
    <mergeCell ref="G92:G95"/>
    <mergeCell ref="H92:J92"/>
    <mergeCell ref="K92:K93"/>
    <mergeCell ref="H96:J96"/>
    <mergeCell ref="H97:J97"/>
    <mergeCell ref="E84:J84"/>
    <mergeCell ref="B85:B90"/>
    <mergeCell ref="C85:C90"/>
    <mergeCell ref="D85:D88"/>
    <mergeCell ref="E85:E88"/>
    <mergeCell ref="F85:F88"/>
    <mergeCell ref="G85:G88"/>
    <mergeCell ref="H85:J85"/>
    <mergeCell ref="K85:K86"/>
    <mergeCell ref="H89:J89"/>
    <mergeCell ref="H90:J90"/>
    <mergeCell ref="E77:J77"/>
    <mergeCell ref="B78:B83"/>
    <mergeCell ref="C78:C83"/>
    <mergeCell ref="D78:D81"/>
    <mergeCell ref="E78:E81"/>
    <mergeCell ref="F78:F81"/>
    <mergeCell ref="G78:G81"/>
    <mergeCell ref="H78:J78"/>
    <mergeCell ref="K78:K79"/>
    <mergeCell ref="H82:J82"/>
    <mergeCell ref="H83:J83"/>
    <mergeCell ref="H75:J75"/>
    <mergeCell ref="H71:J71"/>
    <mergeCell ref="H26:J26"/>
    <mergeCell ref="H47:J47"/>
    <mergeCell ref="H40:J40"/>
    <mergeCell ref="H76:J76"/>
    <mergeCell ref="H69:J69"/>
    <mergeCell ref="H62:J62"/>
    <mergeCell ref="H55:J55"/>
    <mergeCell ref="H48:J48"/>
    <mergeCell ref="E63:J63"/>
    <mergeCell ref="E70:J70"/>
    <mergeCell ref="F50:F53"/>
    <mergeCell ref="E50:E53"/>
    <mergeCell ref="K57:K58"/>
    <mergeCell ref="K64:K65"/>
    <mergeCell ref="K71:K72"/>
    <mergeCell ref="E71:E74"/>
    <mergeCell ref="F71:F74"/>
    <mergeCell ref="G71:G74"/>
    <mergeCell ref="H54:J54"/>
    <mergeCell ref="H61:J61"/>
    <mergeCell ref="H57:J57"/>
    <mergeCell ref="H64:J64"/>
    <mergeCell ref="K50:K51"/>
    <mergeCell ref="H50:J50"/>
    <mergeCell ref="E49:J49"/>
    <mergeCell ref="E56:J56"/>
    <mergeCell ref="H68:J68"/>
    <mergeCell ref="D1:G1"/>
    <mergeCell ref="A70:A76"/>
    <mergeCell ref="B71:B76"/>
    <mergeCell ref="C71:C76"/>
    <mergeCell ref="D71:D74"/>
    <mergeCell ref="A63:A69"/>
    <mergeCell ref="B64:B69"/>
    <mergeCell ref="C64:C69"/>
    <mergeCell ref="D64:D67"/>
    <mergeCell ref="A56:A62"/>
    <mergeCell ref="B57:B62"/>
    <mergeCell ref="C57:C62"/>
    <mergeCell ref="D57:D60"/>
    <mergeCell ref="G57:G60"/>
    <mergeCell ref="F57:F60"/>
    <mergeCell ref="E57:E60"/>
    <mergeCell ref="E64:E67"/>
    <mergeCell ref="F64:F67"/>
    <mergeCell ref="G64:G67"/>
    <mergeCell ref="A49:A55"/>
    <mergeCell ref="B50:B55"/>
    <mergeCell ref="C50:C55"/>
    <mergeCell ref="D50:D53"/>
    <mergeCell ref="G50:G53"/>
    <mergeCell ref="A42:A48"/>
    <mergeCell ref="B43:B48"/>
    <mergeCell ref="C43:C48"/>
    <mergeCell ref="D43:D46"/>
    <mergeCell ref="E43:E46"/>
    <mergeCell ref="F43:F46"/>
    <mergeCell ref="G43:G46"/>
    <mergeCell ref="K43:K44"/>
    <mergeCell ref="H43:J43"/>
    <mergeCell ref="E42:J42"/>
    <mergeCell ref="A35:A41"/>
    <mergeCell ref="B36:B41"/>
    <mergeCell ref="C36:C41"/>
    <mergeCell ref="D36:D39"/>
    <mergeCell ref="E36:E39"/>
    <mergeCell ref="F36:F39"/>
    <mergeCell ref="G36:G39"/>
    <mergeCell ref="K36:K37"/>
    <mergeCell ref="H36:J36"/>
    <mergeCell ref="H41:J41"/>
    <mergeCell ref="E35:J35"/>
    <mergeCell ref="A28:A34"/>
    <mergeCell ref="B29:B34"/>
    <mergeCell ref="C29:C34"/>
    <mergeCell ref="D29:D32"/>
    <mergeCell ref="E29:E32"/>
    <mergeCell ref="F29:F32"/>
    <mergeCell ref="G29:G32"/>
    <mergeCell ref="K29:K30"/>
    <mergeCell ref="H29:J29"/>
    <mergeCell ref="H34:J34"/>
    <mergeCell ref="H33:J33"/>
    <mergeCell ref="E28:J28"/>
    <mergeCell ref="A21:A27"/>
    <mergeCell ref="B22:B27"/>
    <mergeCell ref="C22:C27"/>
    <mergeCell ref="D22:D25"/>
    <mergeCell ref="A14:A20"/>
    <mergeCell ref="B15:B20"/>
    <mergeCell ref="C15:C20"/>
    <mergeCell ref="D15:D18"/>
    <mergeCell ref="K15:K16"/>
    <mergeCell ref="K22:K23"/>
    <mergeCell ref="H22:J22"/>
    <mergeCell ref="H15:J15"/>
    <mergeCell ref="H27:J27"/>
    <mergeCell ref="H20:J20"/>
    <mergeCell ref="E15:E18"/>
    <mergeCell ref="F15:F18"/>
    <mergeCell ref="G15:G18"/>
    <mergeCell ref="E22:E25"/>
    <mergeCell ref="F22:F25"/>
    <mergeCell ref="G22:G25"/>
    <mergeCell ref="H19:J19"/>
    <mergeCell ref="E14:J14"/>
    <mergeCell ref="E21:J21"/>
    <mergeCell ref="K8:K9"/>
    <mergeCell ref="K5:K6"/>
    <mergeCell ref="D3:J3"/>
    <mergeCell ref="A7:A13"/>
    <mergeCell ref="B8:B13"/>
    <mergeCell ref="C8:C13"/>
    <mergeCell ref="D8:D11"/>
    <mergeCell ref="D5:D6"/>
    <mergeCell ref="E8:E11"/>
    <mergeCell ref="F8:F11"/>
    <mergeCell ref="G8:G11"/>
    <mergeCell ref="C5:C6"/>
    <mergeCell ref="B5:B6"/>
    <mergeCell ref="E7:J7"/>
    <mergeCell ref="H6:J6"/>
    <mergeCell ref="E5:J5"/>
    <mergeCell ref="H8:J8"/>
    <mergeCell ref="H12:J12"/>
    <mergeCell ref="H13:J13"/>
  </mergeCells>
  <conditionalFormatting sqref="E8:E10">
    <cfRule type="expression" dxfId="242" priority="913">
      <formula>$Q7=TRUE</formula>
    </cfRule>
  </conditionalFormatting>
  <conditionalFormatting sqref="E11">
    <cfRule type="expression" dxfId="241" priority="772">
      <formula>$Q9=TRUE</formula>
    </cfRule>
  </conditionalFormatting>
  <conditionalFormatting sqref="E13">
    <cfRule type="expression" dxfId="240" priority="125">
      <formula>$Q7=TRUE</formula>
    </cfRule>
  </conditionalFormatting>
  <conditionalFormatting sqref="E15:E16">
    <cfRule type="expression" dxfId="239" priority="506">
      <formula>$Q14=TRUE</formula>
    </cfRule>
  </conditionalFormatting>
  <conditionalFormatting sqref="E20">
    <cfRule type="expression" dxfId="238" priority="119">
      <formula>$Q14=TRUE</formula>
    </cfRule>
  </conditionalFormatting>
  <conditionalFormatting sqref="E22:E23">
    <cfRule type="expression" dxfId="237" priority="485">
      <formula>$Q21=TRUE</formula>
    </cfRule>
  </conditionalFormatting>
  <conditionalFormatting sqref="E27">
    <cfRule type="expression" dxfId="236" priority="114">
      <formula>$Q21=TRUE</formula>
    </cfRule>
  </conditionalFormatting>
  <conditionalFormatting sqref="E29:E30">
    <cfRule type="expression" dxfId="235" priority="464">
      <formula>$Q28=TRUE</formula>
    </cfRule>
  </conditionalFormatting>
  <conditionalFormatting sqref="E34">
    <cfRule type="expression" dxfId="234" priority="109">
      <formula>$Q28=TRUE</formula>
    </cfRule>
  </conditionalFormatting>
  <conditionalFormatting sqref="E36:E37">
    <cfRule type="expression" dxfId="233" priority="443">
      <formula>$Q35=TRUE</formula>
    </cfRule>
  </conditionalFormatting>
  <conditionalFormatting sqref="E41">
    <cfRule type="expression" dxfId="232" priority="104">
      <formula>$Q35=TRUE</formula>
    </cfRule>
  </conditionalFormatting>
  <conditionalFormatting sqref="E43:E44">
    <cfRule type="expression" dxfId="231" priority="422">
      <formula>$Q42=TRUE</formula>
    </cfRule>
  </conditionalFormatting>
  <conditionalFormatting sqref="E48">
    <cfRule type="expression" dxfId="230" priority="99">
      <formula>$Q42=TRUE</formula>
    </cfRule>
  </conditionalFormatting>
  <conditionalFormatting sqref="E50:E51">
    <cfRule type="expression" dxfId="229" priority="401">
      <formula>$Q49=TRUE</formula>
    </cfRule>
  </conditionalFormatting>
  <conditionalFormatting sqref="E55">
    <cfRule type="expression" dxfId="228" priority="94">
      <formula>$Q49=TRUE</formula>
    </cfRule>
  </conditionalFormatting>
  <conditionalFormatting sqref="E57:E58">
    <cfRule type="expression" dxfId="227" priority="380">
      <formula>$Q56=TRUE</formula>
    </cfRule>
  </conditionalFormatting>
  <conditionalFormatting sqref="E62">
    <cfRule type="expression" dxfId="226" priority="89">
      <formula>$Q56=TRUE</formula>
    </cfRule>
  </conditionalFormatting>
  <conditionalFormatting sqref="E64:E65">
    <cfRule type="expression" dxfId="225" priority="359">
      <formula>$Q63=TRUE</formula>
    </cfRule>
  </conditionalFormatting>
  <conditionalFormatting sqref="E69">
    <cfRule type="expression" dxfId="224" priority="84">
      <formula>$Q63=TRUE</formula>
    </cfRule>
  </conditionalFormatting>
  <conditionalFormatting sqref="E71:E72">
    <cfRule type="expression" dxfId="223" priority="338">
      <formula>$Q70=TRUE</formula>
    </cfRule>
  </conditionalFormatting>
  <conditionalFormatting sqref="E76">
    <cfRule type="expression" dxfId="222" priority="79">
      <formula>$Q70=TRUE</formula>
    </cfRule>
  </conditionalFormatting>
  <conditionalFormatting sqref="E78:E79">
    <cfRule type="expression" dxfId="221" priority="74">
      <formula>$Q77=TRUE</formula>
    </cfRule>
  </conditionalFormatting>
  <conditionalFormatting sqref="E83">
    <cfRule type="expression" dxfId="220" priority="64">
      <formula>$Q77=TRUE</formula>
    </cfRule>
  </conditionalFormatting>
  <conditionalFormatting sqref="E85:E86">
    <cfRule type="expression" dxfId="219" priority="59">
      <formula>$Q84=TRUE</formula>
    </cfRule>
  </conditionalFormatting>
  <conditionalFormatting sqref="E90">
    <cfRule type="expression" dxfId="218" priority="49">
      <formula>$Q84=TRUE</formula>
    </cfRule>
  </conditionalFormatting>
  <conditionalFormatting sqref="E92:E93">
    <cfRule type="expression" dxfId="217" priority="44">
      <formula>$Q91=TRUE</formula>
    </cfRule>
  </conditionalFormatting>
  <conditionalFormatting sqref="E97">
    <cfRule type="expression" dxfId="216" priority="34">
      <formula>$Q91=TRUE</formula>
    </cfRule>
  </conditionalFormatting>
  <conditionalFormatting sqref="E99:E100">
    <cfRule type="expression" dxfId="215" priority="29">
      <formula>$Q98=TRUE</formula>
    </cfRule>
  </conditionalFormatting>
  <conditionalFormatting sqref="E104">
    <cfRule type="expression" dxfId="214" priority="19">
      <formula>$Q98=TRUE</formula>
    </cfRule>
  </conditionalFormatting>
  <conditionalFormatting sqref="E106:E107">
    <cfRule type="expression" dxfId="213" priority="14">
      <formula>$Q105=TRUE</formula>
    </cfRule>
  </conditionalFormatting>
  <conditionalFormatting sqref="E111">
    <cfRule type="expression" dxfId="212" priority="4">
      <formula>$Q105=TRUE</formula>
    </cfRule>
  </conditionalFormatting>
  <conditionalFormatting sqref="F8:F11">
    <cfRule type="expression" dxfId="211" priority="512">
      <formula>$Q8=TRUE</formula>
    </cfRule>
  </conditionalFormatting>
  <conditionalFormatting sqref="F13">
    <cfRule type="expression" dxfId="210" priority="124">
      <formula>$Q8=TRUE</formula>
    </cfRule>
  </conditionalFormatting>
  <conditionalFormatting sqref="F15:F16">
    <cfRule type="expression" dxfId="209" priority="491">
      <formula>$Q15=TRUE</formula>
    </cfRule>
  </conditionalFormatting>
  <conditionalFormatting sqref="F20">
    <cfRule type="expression" dxfId="208" priority="118">
      <formula>$Q15=TRUE</formula>
    </cfRule>
  </conditionalFormatting>
  <conditionalFormatting sqref="F22:F23">
    <cfRule type="expression" dxfId="207" priority="470">
      <formula>$Q22=TRUE</formula>
    </cfRule>
  </conditionalFormatting>
  <conditionalFormatting sqref="F27">
    <cfRule type="expression" dxfId="206" priority="113">
      <formula>$Q22=TRUE</formula>
    </cfRule>
  </conditionalFormatting>
  <conditionalFormatting sqref="F29:F30">
    <cfRule type="expression" dxfId="205" priority="449">
      <formula>$Q29=TRUE</formula>
    </cfRule>
  </conditionalFormatting>
  <conditionalFormatting sqref="F34">
    <cfRule type="expression" dxfId="204" priority="108">
      <formula>$Q29=TRUE</formula>
    </cfRule>
  </conditionalFormatting>
  <conditionalFormatting sqref="F36:F37">
    <cfRule type="expression" dxfId="203" priority="428">
      <formula>$Q36=TRUE</formula>
    </cfRule>
  </conditionalFormatting>
  <conditionalFormatting sqref="F41">
    <cfRule type="expression" dxfId="202" priority="103">
      <formula>$Q36=TRUE</formula>
    </cfRule>
  </conditionalFormatting>
  <conditionalFormatting sqref="F43:F44">
    <cfRule type="expression" dxfId="201" priority="407">
      <formula>$Q43=TRUE</formula>
    </cfRule>
  </conditionalFormatting>
  <conditionalFormatting sqref="F48">
    <cfRule type="expression" dxfId="200" priority="98">
      <formula>$Q43=TRUE</formula>
    </cfRule>
  </conditionalFormatting>
  <conditionalFormatting sqref="F50:F51">
    <cfRule type="expression" dxfId="199" priority="386">
      <formula>$Q50=TRUE</formula>
    </cfRule>
  </conditionalFormatting>
  <conditionalFormatting sqref="F55">
    <cfRule type="expression" dxfId="198" priority="93">
      <formula>$Q50=TRUE</formula>
    </cfRule>
  </conditionalFormatting>
  <conditionalFormatting sqref="F57:F58">
    <cfRule type="expression" dxfId="197" priority="365">
      <formula>$Q57=TRUE</formula>
    </cfRule>
  </conditionalFormatting>
  <conditionalFormatting sqref="F62">
    <cfRule type="expression" dxfId="196" priority="88">
      <formula>$Q57=TRUE</formula>
    </cfRule>
  </conditionalFormatting>
  <conditionalFormatting sqref="F64:F65">
    <cfRule type="expression" dxfId="195" priority="344">
      <formula>$Q64=TRUE</formula>
    </cfRule>
  </conditionalFormatting>
  <conditionalFormatting sqref="F69">
    <cfRule type="expression" dxfId="194" priority="83">
      <formula>$Q64=TRUE</formula>
    </cfRule>
  </conditionalFormatting>
  <conditionalFormatting sqref="F71:F72">
    <cfRule type="expression" dxfId="193" priority="323">
      <formula>$Q71=TRUE</formula>
    </cfRule>
  </conditionalFormatting>
  <conditionalFormatting sqref="F76">
    <cfRule type="expression" dxfId="192" priority="78">
      <formula>$Q71=TRUE</formula>
    </cfRule>
  </conditionalFormatting>
  <conditionalFormatting sqref="F78:F79">
    <cfRule type="expression" dxfId="191" priority="72">
      <formula>$Q78=TRUE</formula>
    </cfRule>
  </conditionalFormatting>
  <conditionalFormatting sqref="F83">
    <cfRule type="expression" dxfId="190" priority="63">
      <formula>$Q78=TRUE</formula>
    </cfRule>
  </conditionalFormatting>
  <conditionalFormatting sqref="F85:F86">
    <cfRule type="expression" dxfId="189" priority="57">
      <formula>$Q85=TRUE</formula>
    </cfRule>
  </conditionalFormatting>
  <conditionalFormatting sqref="F90">
    <cfRule type="expression" dxfId="188" priority="48">
      <formula>$Q85=TRUE</formula>
    </cfRule>
  </conditionalFormatting>
  <conditionalFormatting sqref="F92:F93">
    <cfRule type="expression" dxfId="187" priority="42">
      <formula>$Q92=TRUE</formula>
    </cfRule>
  </conditionalFormatting>
  <conditionalFormatting sqref="F97">
    <cfRule type="expression" dxfId="186" priority="33">
      <formula>$Q92=TRUE</formula>
    </cfRule>
  </conditionalFormatting>
  <conditionalFormatting sqref="F99:F100">
    <cfRule type="expression" dxfId="185" priority="27">
      <formula>$Q99=TRUE</formula>
    </cfRule>
  </conditionalFormatting>
  <conditionalFormatting sqref="F104">
    <cfRule type="expression" dxfId="184" priority="18">
      <formula>$Q99=TRUE</formula>
    </cfRule>
  </conditionalFormatting>
  <conditionalFormatting sqref="F106:F107">
    <cfRule type="expression" dxfId="183" priority="12">
      <formula>$Q106=TRUE</formula>
    </cfRule>
  </conditionalFormatting>
  <conditionalFormatting sqref="F111">
    <cfRule type="expression" dxfId="182" priority="3">
      <formula>$Q106=TRUE</formula>
    </cfRule>
  </conditionalFormatting>
  <conditionalFormatting sqref="G8">
    <cfRule type="expression" dxfId="181" priority="1030">
      <formula>$Q9=TRUE</formula>
    </cfRule>
  </conditionalFormatting>
  <conditionalFormatting sqref="G9:G10">
    <cfRule type="expression" dxfId="180" priority="1010">
      <formula>$Q9=TRUE</formula>
    </cfRule>
  </conditionalFormatting>
  <conditionalFormatting sqref="G11">
    <cfRule type="expression" dxfId="179" priority="1003">
      <formula>$Q9=TRUE</formula>
    </cfRule>
  </conditionalFormatting>
  <conditionalFormatting sqref="G13">
    <cfRule type="expression" dxfId="178" priority="123">
      <formula>$Q10=TRUE</formula>
    </cfRule>
  </conditionalFormatting>
  <conditionalFormatting sqref="G15:G16">
    <cfRule type="expression" dxfId="177" priority="490">
      <formula>$Q17=TRUE</formula>
    </cfRule>
  </conditionalFormatting>
  <conditionalFormatting sqref="G20">
    <cfRule type="expression" dxfId="176" priority="117">
      <formula>$Q17=TRUE</formula>
    </cfRule>
  </conditionalFormatting>
  <conditionalFormatting sqref="G22:G23">
    <cfRule type="expression" dxfId="175" priority="469">
      <formula>$Q24=TRUE</formula>
    </cfRule>
  </conditionalFormatting>
  <conditionalFormatting sqref="G27">
    <cfRule type="expression" dxfId="174" priority="112">
      <formula>$Q24=TRUE</formula>
    </cfRule>
  </conditionalFormatting>
  <conditionalFormatting sqref="G29:G30">
    <cfRule type="expression" dxfId="173" priority="448">
      <formula>$Q31=TRUE</formula>
    </cfRule>
  </conditionalFormatting>
  <conditionalFormatting sqref="G34">
    <cfRule type="expression" dxfId="172" priority="107">
      <formula>$Q31=TRUE</formula>
    </cfRule>
  </conditionalFormatting>
  <conditionalFormatting sqref="G36:G37">
    <cfRule type="expression" dxfId="171" priority="427">
      <formula>$Q38=TRUE</formula>
    </cfRule>
  </conditionalFormatting>
  <conditionalFormatting sqref="G41">
    <cfRule type="expression" dxfId="170" priority="102">
      <formula>$Q38=TRUE</formula>
    </cfRule>
  </conditionalFormatting>
  <conditionalFormatting sqref="G43:G44">
    <cfRule type="expression" dxfId="169" priority="406">
      <formula>$Q45=TRUE</formula>
    </cfRule>
  </conditionalFormatting>
  <conditionalFormatting sqref="G48">
    <cfRule type="expression" dxfId="168" priority="97">
      <formula>$Q45=TRUE</formula>
    </cfRule>
  </conditionalFormatting>
  <conditionalFormatting sqref="G50:G51">
    <cfRule type="expression" dxfId="167" priority="385">
      <formula>$Q52=TRUE</formula>
    </cfRule>
  </conditionalFormatting>
  <conditionalFormatting sqref="G55">
    <cfRule type="expression" dxfId="166" priority="92">
      <formula>$Q52=TRUE</formula>
    </cfRule>
  </conditionalFormatting>
  <conditionalFormatting sqref="G57:G58">
    <cfRule type="expression" dxfId="165" priority="364">
      <formula>$Q59=TRUE</formula>
    </cfRule>
  </conditionalFormatting>
  <conditionalFormatting sqref="G62">
    <cfRule type="expression" dxfId="164" priority="87">
      <formula>$Q59=TRUE</formula>
    </cfRule>
  </conditionalFormatting>
  <conditionalFormatting sqref="G64:G65">
    <cfRule type="expression" dxfId="163" priority="343">
      <formula>$Q66=TRUE</formula>
    </cfRule>
  </conditionalFormatting>
  <conditionalFormatting sqref="G69">
    <cfRule type="expression" dxfId="162" priority="82">
      <formula>$Q66=TRUE</formula>
    </cfRule>
  </conditionalFormatting>
  <conditionalFormatting sqref="G71:G72">
    <cfRule type="expression" dxfId="161" priority="322">
      <formula>$Q73=TRUE</formula>
    </cfRule>
  </conditionalFormatting>
  <conditionalFormatting sqref="G76">
    <cfRule type="expression" dxfId="160" priority="77">
      <formula>$Q73=TRUE</formula>
    </cfRule>
  </conditionalFormatting>
  <conditionalFormatting sqref="G78:G79">
    <cfRule type="expression" dxfId="159" priority="71">
      <formula>$Q80=TRUE</formula>
    </cfRule>
  </conditionalFormatting>
  <conditionalFormatting sqref="G83">
    <cfRule type="expression" dxfId="158" priority="62">
      <formula>$Q80=TRUE</formula>
    </cfRule>
  </conditionalFormatting>
  <conditionalFormatting sqref="G85:G86">
    <cfRule type="expression" dxfId="157" priority="56">
      <formula>$Q87=TRUE</formula>
    </cfRule>
  </conditionalFormatting>
  <conditionalFormatting sqref="G90">
    <cfRule type="expression" dxfId="156" priority="47">
      <formula>$Q87=TRUE</formula>
    </cfRule>
  </conditionalFormatting>
  <conditionalFormatting sqref="G92:G93">
    <cfRule type="expression" dxfId="155" priority="41">
      <formula>$Q94=TRUE</formula>
    </cfRule>
  </conditionalFormatting>
  <conditionalFormatting sqref="G97">
    <cfRule type="expression" dxfId="154" priority="32">
      <formula>$Q94=TRUE</formula>
    </cfRule>
  </conditionalFormatting>
  <conditionalFormatting sqref="G99:G100">
    <cfRule type="expression" dxfId="153" priority="26">
      <formula>$Q101=TRUE</formula>
    </cfRule>
  </conditionalFormatting>
  <conditionalFormatting sqref="G104">
    <cfRule type="expression" dxfId="152" priority="17">
      <formula>$Q101=TRUE</formula>
    </cfRule>
  </conditionalFormatting>
  <conditionalFormatting sqref="G106:G107">
    <cfRule type="expression" dxfId="151" priority="11">
      <formula>$Q108=TRUE</formula>
    </cfRule>
  </conditionalFormatting>
  <conditionalFormatting sqref="G111">
    <cfRule type="expression" dxfId="150" priority="2">
      <formula>$Q108=TRUE</formula>
    </cfRule>
  </conditionalFormatting>
  <conditionalFormatting sqref="H8">
    <cfRule type="expression" dxfId="149" priority="1013">
      <formula>$Q$10=TRUE</formula>
    </cfRule>
  </conditionalFormatting>
  <conditionalFormatting sqref="H13">
    <cfRule type="expression" dxfId="148" priority="126">
      <formula>#REF!=TRUE</formula>
    </cfRule>
    <cfRule type="expression" dxfId="147" priority="122">
      <formula>$Q11=TRUE</formula>
    </cfRule>
  </conditionalFormatting>
  <conditionalFormatting sqref="H15">
    <cfRule type="expression" dxfId="146" priority="503">
      <formula>$Q18=TRUE</formula>
    </cfRule>
  </conditionalFormatting>
  <conditionalFormatting sqref="H20">
    <cfRule type="expression" dxfId="145" priority="116">
      <formula>$Q18=TRUE</formula>
    </cfRule>
    <cfRule type="expression" dxfId="144" priority="120">
      <formula>#REF!=TRUE</formula>
    </cfRule>
  </conditionalFormatting>
  <conditionalFormatting sqref="H22">
    <cfRule type="expression" dxfId="143" priority="482">
      <formula>$Q25=TRUE</formula>
    </cfRule>
  </conditionalFormatting>
  <conditionalFormatting sqref="H27">
    <cfRule type="expression" dxfId="142" priority="111">
      <formula>$Q25=TRUE</formula>
    </cfRule>
    <cfRule type="expression" dxfId="141" priority="115">
      <formula>#REF!=TRUE</formula>
    </cfRule>
  </conditionalFormatting>
  <conditionalFormatting sqref="H29">
    <cfRule type="expression" dxfId="140" priority="461">
      <formula>$Q32=TRUE</formula>
    </cfRule>
  </conditionalFormatting>
  <conditionalFormatting sqref="H34">
    <cfRule type="expression" dxfId="139" priority="106">
      <formula>$Q32=TRUE</formula>
    </cfRule>
    <cfRule type="expression" dxfId="138" priority="110">
      <formula>#REF!=TRUE</formula>
    </cfRule>
  </conditionalFormatting>
  <conditionalFormatting sqref="H36">
    <cfRule type="expression" dxfId="137" priority="440">
      <formula>$Q39=TRUE</formula>
    </cfRule>
  </conditionalFormatting>
  <conditionalFormatting sqref="H41">
    <cfRule type="expression" dxfId="136" priority="105">
      <formula>#REF!=TRUE</formula>
    </cfRule>
    <cfRule type="expression" dxfId="135" priority="101">
      <formula>$Q39=TRUE</formula>
    </cfRule>
  </conditionalFormatting>
  <conditionalFormatting sqref="H43">
    <cfRule type="expression" dxfId="134" priority="419">
      <formula>$Q46=TRUE</formula>
    </cfRule>
  </conditionalFormatting>
  <conditionalFormatting sqref="H48">
    <cfRule type="expression" dxfId="133" priority="96">
      <formula>$Q46=TRUE</formula>
    </cfRule>
    <cfRule type="expression" dxfId="132" priority="100">
      <formula>#REF!=TRUE</formula>
    </cfRule>
  </conditionalFormatting>
  <conditionalFormatting sqref="H50">
    <cfRule type="expression" dxfId="131" priority="398">
      <formula>$Q53=TRUE</formula>
    </cfRule>
  </conditionalFormatting>
  <conditionalFormatting sqref="H55">
    <cfRule type="expression" dxfId="130" priority="91">
      <formula>$Q53=TRUE</formula>
    </cfRule>
    <cfRule type="expression" dxfId="129" priority="95">
      <formula>#REF!=TRUE</formula>
    </cfRule>
  </conditionalFormatting>
  <conditionalFormatting sqref="H57">
    <cfRule type="expression" dxfId="128" priority="377">
      <formula>$Q60=TRUE</formula>
    </cfRule>
  </conditionalFormatting>
  <conditionalFormatting sqref="H62">
    <cfRule type="expression" dxfId="127" priority="90">
      <formula>#REF!=TRUE</formula>
    </cfRule>
    <cfRule type="expression" dxfId="126" priority="86">
      <formula>$Q60=TRUE</formula>
    </cfRule>
  </conditionalFormatting>
  <conditionalFormatting sqref="H64">
    <cfRule type="expression" dxfId="125" priority="356">
      <formula>$Q67=TRUE</formula>
    </cfRule>
  </conditionalFormatting>
  <conditionalFormatting sqref="H69">
    <cfRule type="expression" dxfId="124" priority="85">
      <formula>#REF!=TRUE</formula>
    </cfRule>
    <cfRule type="expression" dxfId="123" priority="81">
      <formula>$Q67=TRUE</formula>
    </cfRule>
  </conditionalFormatting>
  <conditionalFormatting sqref="H71">
    <cfRule type="expression" dxfId="122" priority="335">
      <formula>$Q74=TRUE</formula>
    </cfRule>
  </conditionalFormatting>
  <conditionalFormatting sqref="H76">
    <cfRule type="expression" dxfId="121" priority="80">
      <formula>#REF!=TRUE</formula>
    </cfRule>
    <cfRule type="expression" dxfId="120" priority="76">
      <formula>$Q74=TRUE</formula>
    </cfRule>
  </conditionalFormatting>
  <conditionalFormatting sqref="H78">
    <cfRule type="expression" dxfId="119" priority="73">
      <formula>$Q81=TRUE</formula>
    </cfRule>
  </conditionalFormatting>
  <conditionalFormatting sqref="H83">
    <cfRule type="expression" dxfId="118" priority="61">
      <formula>$Q81=TRUE</formula>
    </cfRule>
    <cfRule type="expression" dxfId="117" priority="65">
      <formula>#REF!=TRUE</formula>
    </cfRule>
  </conditionalFormatting>
  <conditionalFormatting sqref="H85">
    <cfRule type="expression" dxfId="116" priority="58">
      <formula>$Q88=TRUE</formula>
    </cfRule>
  </conditionalFormatting>
  <conditionalFormatting sqref="H90">
    <cfRule type="expression" dxfId="115" priority="46">
      <formula>$Q88=TRUE</formula>
    </cfRule>
    <cfRule type="expression" dxfId="114" priority="50">
      <formula>#REF!=TRUE</formula>
    </cfRule>
  </conditionalFormatting>
  <conditionalFormatting sqref="H92">
    <cfRule type="expression" dxfId="113" priority="43">
      <formula>$Q95=TRUE</formula>
    </cfRule>
  </conditionalFormatting>
  <conditionalFormatting sqref="H97">
    <cfRule type="expression" dxfId="112" priority="35">
      <formula>#REF!=TRUE</formula>
    </cfRule>
    <cfRule type="expression" dxfId="111" priority="31">
      <formula>$Q95=TRUE</formula>
    </cfRule>
  </conditionalFormatting>
  <conditionalFormatting sqref="H99">
    <cfRule type="expression" dxfId="110" priority="28">
      <formula>$Q102=TRUE</formula>
    </cfRule>
  </conditionalFormatting>
  <conditionalFormatting sqref="H104">
    <cfRule type="expression" dxfId="109" priority="20">
      <formula>#REF!=TRUE</formula>
    </cfRule>
    <cfRule type="expression" dxfId="108" priority="16">
      <formula>$Q102=TRUE</formula>
    </cfRule>
  </conditionalFormatting>
  <conditionalFormatting sqref="H106">
    <cfRule type="expression" dxfId="107" priority="13">
      <formula>$Q109=TRUE</formula>
    </cfRule>
  </conditionalFormatting>
  <conditionalFormatting sqref="H111">
    <cfRule type="expression" dxfId="106" priority="1">
      <formula>$Q109=TRUE</formula>
    </cfRule>
    <cfRule type="expression" dxfId="105" priority="5">
      <formula>#REF!=TRUE</formula>
    </cfRule>
  </conditionalFormatting>
  <conditionalFormatting sqref="H9:J9">
    <cfRule type="expression" dxfId="104" priority="304">
      <formula>#REF!=TRUE</formula>
    </cfRule>
  </conditionalFormatting>
  <conditionalFormatting sqref="H10:J10">
    <cfRule type="expression" dxfId="103" priority="250">
      <formula>$Q10=TRUE</formula>
    </cfRule>
  </conditionalFormatting>
  <conditionalFormatting sqref="H16:J16">
    <cfRule type="expression" dxfId="102" priority="297">
      <formula>#REF!=TRUE</formula>
    </cfRule>
  </conditionalFormatting>
  <conditionalFormatting sqref="H17:J17">
    <cfRule type="expression" dxfId="101" priority="226">
      <formula>$Q18=TRUE</formula>
    </cfRule>
  </conditionalFormatting>
  <conditionalFormatting sqref="H23:J23">
    <cfRule type="expression" dxfId="100" priority="293">
      <formula>#REF!=TRUE</formula>
    </cfRule>
  </conditionalFormatting>
  <conditionalFormatting sqref="H24:J24">
    <cfRule type="expression" dxfId="99" priority="225">
      <formula>$Q25=TRUE</formula>
    </cfRule>
  </conditionalFormatting>
  <conditionalFormatting sqref="H30:J30">
    <cfRule type="expression" dxfId="98" priority="289">
      <formula>#REF!=TRUE</formula>
    </cfRule>
  </conditionalFormatting>
  <conditionalFormatting sqref="H31:J31">
    <cfRule type="expression" dxfId="97" priority="224">
      <formula>$Q32=TRUE</formula>
    </cfRule>
  </conditionalFormatting>
  <conditionalFormatting sqref="H37:J37">
    <cfRule type="expression" dxfId="96" priority="285">
      <formula>#REF!=TRUE</formula>
    </cfRule>
  </conditionalFormatting>
  <conditionalFormatting sqref="H38:J38">
    <cfRule type="expression" dxfId="95" priority="223">
      <formula>$Q39=TRUE</formula>
    </cfRule>
  </conditionalFormatting>
  <conditionalFormatting sqref="H44:J44">
    <cfRule type="expression" dxfId="94" priority="281">
      <formula>#REF!=TRUE</formula>
    </cfRule>
  </conditionalFormatting>
  <conditionalFormatting sqref="H45:J45">
    <cfRule type="expression" dxfId="93" priority="222">
      <formula>$Q46=TRUE</formula>
    </cfRule>
  </conditionalFormatting>
  <conditionalFormatting sqref="H51:J51">
    <cfRule type="expression" dxfId="92" priority="277">
      <formula>#REF!=TRUE</formula>
    </cfRule>
  </conditionalFormatting>
  <conditionalFormatting sqref="H52:J52">
    <cfRule type="expression" dxfId="91" priority="221">
      <formula>$Q53=TRUE</formula>
    </cfRule>
  </conditionalFormatting>
  <conditionalFormatting sqref="H58:J58">
    <cfRule type="expression" dxfId="90" priority="273">
      <formula>#REF!=TRUE</formula>
    </cfRule>
  </conditionalFormatting>
  <conditionalFormatting sqref="H59:J59">
    <cfRule type="expression" dxfId="89" priority="220">
      <formula>$Q60=TRUE</formula>
    </cfRule>
  </conditionalFormatting>
  <conditionalFormatting sqref="H65:J65">
    <cfRule type="expression" dxfId="88" priority="269">
      <formula>#REF!=TRUE</formula>
    </cfRule>
  </conditionalFormatting>
  <conditionalFormatting sqref="H66:J66">
    <cfRule type="expression" dxfId="87" priority="219">
      <formula>$Q67=TRUE</formula>
    </cfRule>
  </conditionalFormatting>
  <conditionalFormatting sqref="H72:J72">
    <cfRule type="expression" dxfId="86" priority="265">
      <formula>#REF!=TRUE</formula>
    </cfRule>
  </conditionalFormatting>
  <conditionalFormatting sqref="H73:J73">
    <cfRule type="expression" dxfId="85" priority="218">
      <formula>$Q74=TRUE</formula>
    </cfRule>
  </conditionalFormatting>
  <conditionalFormatting sqref="H79:J79">
    <cfRule type="expression" dxfId="84" priority="69">
      <formula>#REF!=TRUE</formula>
    </cfRule>
  </conditionalFormatting>
  <conditionalFormatting sqref="H80:J80">
    <cfRule type="expression" dxfId="83" priority="67">
      <formula>$Q81=TRUE</formula>
    </cfRule>
  </conditionalFormatting>
  <conditionalFormatting sqref="H86:J86">
    <cfRule type="expression" dxfId="82" priority="54">
      <formula>#REF!=TRUE</formula>
    </cfRule>
  </conditionalFormatting>
  <conditionalFormatting sqref="H87:J87">
    <cfRule type="expression" dxfId="81" priority="52">
      <formula>$Q88=TRUE</formula>
    </cfRule>
  </conditionalFormatting>
  <conditionalFormatting sqref="H93:J93">
    <cfRule type="expression" dxfId="80" priority="39">
      <formula>#REF!=TRUE</formula>
    </cfRule>
  </conditionalFormatting>
  <conditionalFormatting sqref="H94:J94">
    <cfRule type="expression" dxfId="79" priority="37">
      <formula>$Q95=TRUE</formula>
    </cfRule>
  </conditionalFormatting>
  <conditionalFormatting sqref="H100:J100">
    <cfRule type="expression" dxfId="78" priority="24">
      <formula>#REF!=TRUE</formula>
    </cfRule>
  </conditionalFormatting>
  <conditionalFormatting sqref="H101:J101">
    <cfRule type="expression" dxfId="77" priority="22">
      <formula>$Q102=TRUE</formula>
    </cfRule>
  </conditionalFormatting>
  <conditionalFormatting sqref="H107:J107">
    <cfRule type="expression" dxfId="76" priority="9">
      <formula>#REF!=TRUE</formula>
    </cfRule>
  </conditionalFormatting>
  <conditionalFormatting sqref="H108:J108">
    <cfRule type="expression" dxfId="75" priority="7">
      <formula>$Q109=TRUE</formula>
    </cfRule>
  </conditionalFormatting>
  <conditionalFormatting sqref="K8">
    <cfRule type="expression" dxfId="74" priority="1031">
      <formula>#REF!=TRUE</formula>
    </cfRule>
  </conditionalFormatting>
  <conditionalFormatting sqref="K11">
    <cfRule type="expression" dxfId="73" priority="302">
      <formula>$S10=TRUE</formula>
    </cfRule>
    <cfRule type="expression" dxfId="72" priority="249">
      <formula>$S$9=TRUE</formula>
    </cfRule>
  </conditionalFormatting>
  <conditionalFormatting sqref="K13">
    <cfRule type="expression" dxfId="71" priority="121">
      <formula>OR(S7=TRUE,S8=TRUE,S10=TRUE)</formula>
    </cfRule>
  </conditionalFormatting>
  <conditionalFormatting sqref="K18 K25 K32 K39 K46 K53 K60 K67">
    <cfRule type="expression" dxfId="70" priority="771">
      <formula>$S17=TRUE</formula>
    </cfRule>
  </conditionalFormatting>
  <conditionalFormatting sqref="K20">
    <cfRule type="expression" dxfId="69" priority="127">
      <formula>OR(S14=TRUE,S15=TRUE,S17=TRUE)</formula>
    </cfRule>
  </conditionalFormatting>
  <conditionalFormatting sqref="K22:K23">
    <cfRule type="expression" dxfId="68" priority="247">
      <formula>OR($S21=TRUE,S22=TRUE,S24=TRUE)</formula>
    </cfRule>
  </conditionalFormatting>
  <conditionalFormatting sqref="K27">
    <cfRule type="expression" dxfId="67" priority="133">
      <formula>OR(S21=TRUE,S22=TRUE,S24=TRUE)</formula>
    </cfRule>
  </conditionalFormatting>
  <conditionalFormatting sqref="K29:K30">
    <cfRule type="expression" dxfId="66" priority="246">
      <formula>OR($S28=TRUE,S29=TRUE,S31=TRUE)</formula>
    </cfRule>
  </conditionalFormatting>
  <conditionalFormatting sqref="K34">
    <cfRule type="expression" dxfId="65" priority="139">
      <formula>OR(S28=TRUE,S29=TRUE,S31=TRUE)</formula>
    </cfRule>
  </conditionalFormatting>
  <conditionalFormatting sqref="K36:K37">
    <cfRule type="expression" dxfId="64" priority="245">
      <formula>OR($S35=TRUE,S36=TRUE,S38=TRUE)</formula>
    </cfRule>
  </conditionalFormatting>
  <conditionalFormatting sqref="K41">
    <cfRule type="expression" dxfId="63" priority="145">
      <formula>OR(S35=TRUE,S36=TRUE,S38=TRUE)</formula>
    </cfRule>
  </conditionalFormatting>
  <conditionalFormatting sqref="K43:K44">
    <cfRule type="expression" dxfId="62" priority="244">
      <formula>OR($S42=TRUE,S43=TRUE,S45=TRUE)</formula>
    </cfRule>
  </conditionalFormatting>
  <conditionalFormatting sqref="K48">
    <cfRule type="expression" dxfId="61" priority="151">
      <formula>OR(S42=TRUE,S43=TRUE,S45=TRUE)</formula>
    </cfRule>
  </conditionalFormatting>
  <conditionalFormatting sqref="K50:K51">
    <cfRule type="expression" dxfId="60" priority="243">
      <formula>OR($S49=TRUE,S50=TRUE,S52=TRUE)</formula>
    </cfRule>
  </conditionalFormatting>
  <conditionalFormatting sqref="K55">
    <cfRule type="expression" dxfId="59" priority="157">
      <formula>OR(S49=TRUE,S50=TRUE,S52=TRUE)</formula>
    </cfRule>
  </conditionalFormatting>
  <conditionalFormatting sqref="K57:K58">
    <cfRule type="expression" dxfId="58" priority="242">
      <formula>OR($S56=TRUE,S57=TRUE,S59=TRUE)</formula>
    </cfRule>
  </conditionalFormatting>
  <conditionalFormatting sqref="K62">
    <cfRule type="expression" dxfId="57" priority="163">
      <formula>OR(S56=TRUE,S57=TRUE,S59=TRUE)</formula>
    </cfRule>
  </conditionalFormatting>
  <conditionalFormatting sqref="K64:K65">
    <cfRule type="expression" dxfId="56" priority="241">
      <formula>OR($S63=TRUE,S64=TRUE,S66=TRUE)</formula>
    </cfRule>
  </conditionalFormatting>
  <conditionalFormatting sqref="K69">
    <cfRule type="expression" dxfId="55" priority="169">
      <formula>OR(S63=TRUE,S64=TRUE,S66=TRUE)</formula>
    </cfRule>
  </conditionalFormatting>
  <conditionalFormatting sqref="K71:K72">
    <cfRule type="expression" dxfId="54" priority="240">
      <formula>OR($S70=TRUE,S71=TRUE,S73=TRUE)</formula>
    </cfRule>
  </conditionalFormatting>
  <conditionalFormatting sqref="K74">
    <cfRule type="expression" dxfId="53" priority="319">
      <formula>$S73=TRUE</formula>
    </cfRule>
  </conditionalFormatting>
  <conditionalFormatting sqref="K76">
    <cfRule type="expression" dxfId="52" priority="175">
      <formula>OR(S70=TRUE,S71=TRUE,S73=TRUE)</formula>
    </cfRule>
  </conditionalFormatting>
  <conditionalFormatting sqref="K78:K79">
    <cfRule type="expression" dxfId="51" priority="68">
      <formula>OR($S77=TRUE,S78=TRUE,S80=TRUE)</formula>
    </cfRule>
  </conditionalFormatting>
  <conditionalFormatting sqref="K81">
    <cfRule type="expression" dxfId="50" priority="70">
      <formula>$S80=TRUE</formula>
    </cfRule>
  </conditionalFormatting>
  <conditionalFormatting sqref="K83">
    <cfRule type="expression" dxfId="49" priority="66">
      <formula>OR(S77=TRUE,S78=TRUE,S80=TRUE)</formula>
    </cfRule>
  </conditionalFormatting>
  <conditionalFormatting sqref="K85:K86">
    <cfRule type="expression" dxfId="48" priority="53">
      <formula>OR($S84=TRUE,S85=TRUE,S87=TRUE)</formula>
    </cfRule>
  </conditionalFormatting>
  <conditionalFormatting sqref="K88">
    <cfRule type="expression" dxfId="47" priority="55">
      <formula>$S87=TRUE</formula>
    </cfRule>
  </conditionalFormatting>
  <conditionalFormatting sqref="K90">
    <cfRule type="expression" dxfId="46" priority="51">
      <formula>OR(S84=TRUE,S85=TRUE,S87=TRUE)</formula>
    </cfRule>
  </conditionalFormatting>
  <conditionalFormatting sqref="K92:K93">
    <cfRule type="expression" dxfId="45" priority="38">
      <formula>OR($S91=TRUE,S92=TRUE,S94=TRUE)</formula>
    </cfRule>
  </conditionalFormatting>
  <conditionalFormatting sqref="K95">
    <cfRule type="expression" dxfId="44" priority="40">
      <formula>$S94=TRUE</formula>
    </cfRule>
  </conditionalFormatting>
  <conditionalFormatting sqref="K97">
    <cfRule type="expression" dxfId="43" priority="36">
      <formula>OR(S91=TRUE,S92=TRUE,S94=TRUE)</formula>
    </cfRule>
  </conditionalFormatting>
  <conditionalFormatting sqref="K99:K100">
    <cfRule type="expression" dxfId="42" priority="23">
      <formula>OR($S98=TRUE,S99=TRUE,S101=TRUE)</formula>
    </cfRule>
  </conditionalFormatting>
  <conditionalFormatting sqref="K102">
    <cfRule type="expression" dxfId="41" priority="25">
      <formula>$S101=TRUE</formula>
    </cfRule>
  </conditionalFormatting>
  <conditionalFormatting sqref="K104">
    <cfRule type="expression" dxfId="40" priority="21">
      <formula>OR(S98=TRUE,S99=TRUE,S101=TRUE)</formula>
    </cfRule>
  </conditionalFormatting>
  <conditionalFormatting sqref="K106:K107">
    <cfRule type="expression" dxfId="39" priority="8">
      <formula>OR($S105=TRUE,S106=TRUE,S108=TRUE)</formula>
    </cfRule>
  </conditionalFormatting>
  <conditionalFormatting sqref="K109">
    <cfRule type="expression" dxfId="38" priority="10">
      <formula>$S108=TRUE</formula>
    </cfRule>
  </conditionalFormatting>
  <conditionalFormatting sqref="K111">
    <cfRule type="expression" dxfId="37" priority="6">
      <formula>OR(S105=TRUE,S106=TRUE,S108=TRUE)</formula>
    </cfRule>
  </conditionalFormatting>
  <conditionalFormatting sqref="L13">
    <cfRule type="expression" dxfId="36" priority="1055">
      <formula>AND(SUM(D13:K13)&lt;&gt;1,SUM(D13:K13)&lt;&gt;0)</formula>
    </cfRule>
  </conditionalFormatting>
  <conditionalFormatting sqref="L20 L27 L34 L41 L48 L55 L62 L69 L76">
    <cfRule type="expression" dxfId="35" priority="1056">
      <formula>AND(SUM(D20:K20)&lt;&gt;1,SUM(D20:K20)&lt;&gt;0)</formula>
    </cfRule>
  </conditionalFormatting>
  <conditionalFormatting sqref="L83">
    <cfRule type="expression" dxfId="34" priority="75">
      <formula>AND(SUM(D83:K83)&lt;&gt;1,SUM(D83:K83)&lt;&gt;0)</formula>
    </cfRule>
  </conditionalFormatting>
  <conditionalFormatting sqref="L90">
    <cfRule type="expression" dxfId="33" priority="60">
      <formula>AND(SUM(D90:K90)&lt;&gt;1,SUM(D90:K90)&lt;&gt;0)</formula>
    </cfRule>
  </conditionalFormatting>
  <conditionalFormatting sqref="L97">
    <cfRule type="expression" dxfId="32" priority="45">
      <formula>AND(SUM(D97:K97)&lt;&gt;1,SUM(D97:K97)&lt;&gt;0)</formula>
    </cfRule>
  </conditionalFormatting>
  <conditionalFormatting sqref="L104">
    <cfRule type="expression" dxfId="31" priority="30">
      <formula>AND(SUM(D104:K104)&lt;&gt;1,SUM(D104:K104)&lt;&gt;0)</formula>
    </cfRule>
  </conditionalFormatting>
  <conditionalFormatting sqref="L111">
    <cfRule type="expression" dxfId="30" priority="15">
      <formula>AND(SUM(D111:K111)&lt;&gt;1,SUM(D111:K111)&lt;&gt;0)</formula>
    </cfRule>
  </conditionalFormatting>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locked="0" defaultSize="0" autoFill="0" autoLine="0" autoPict="0">
                <anchor moveWithCells="1">
                  <from>
                    <xdr:col>4</xdr:col>
                    <xdr:colOff>428625</xdr:colOff>
                    <xdr:row>8</xdr:row>
                    <xdr:rowOff>304800</xdr:rowOff>
                  </from>
                  <to>
                    <xdr:col>4</xdr:col>
                    <xdr:colOff>1600200</xdr:colOff>
                    <xdr:row>9</xdr:row>
                    <xdr:rowOff>76200</xdr:rowOff>
                  </to>
                </anchor>
              </controlPr>
            </control>
          </mc:Choice>
        </mc:AlternateContent>
        <mc:AlternateContent xmlns:mc="http://schemas.openxmlformats.org/markup-compatibility/2006">
          <mc:Choice Requires="x14">
            <control shapeId="55298" r:id="rId5" name="Check Box 2">
              <controlPr locked="0" defaultSize="0" autoFill="0" autoLine="0" autoPict="0">
                <anchor moveWithCells="1">
                  <from>
                    <xdr:col>8</xdr:col>
                    <xdr:colOff>581025</xdr:colOff>
                    <xdr:row>7</xdr:row>
                    <xdr:rowOff>66675</xdr:rowOff>
                  </from>
                  <to>
                    <xdr:col>8</xdr:col>
                    <xdr:colOff>1419225</xdr:colOff>
                    <xdr:row>7</xdr:row>
                    <xdr:rowOff>200025</xdr:rowOff>
                  </to>
                </anchor>
              </controlPr>
            </control>
          </mc:Choice>
        </mc:AlternateContent>
        <mc:AlternateContent xmlns:mc="http://schemas.openxmlformats.org/markup-compatibility/2006">
          <mc:Choice Requires="x14">
            <control shapeId="55299" r:id="rId6" name="Check Box 3">
              <controlPr locked="0" defaultSize="0" autoFill="0" autoLine="0" autoPict="0">
                <anchor moveWithCells="1">
                  <from>
                    <xdr:col>5</xdr:col>
                    <xdr:colOff>409575</xdr:colOff>
                    <xdr:row>8</xdr:row>
                    <xdr:rowOff>352425</xdr:rowOff>
                  </from>
                  <to>
                    <xdr:col>5</xdr:col>
                    <xdr:colOff>1419225</xdr:colOff>
                    <xdr:row>9</xdr:row>
                    <xdr:rowOff>28575</xdr:rowOff>
                  </to>
                </anchor>
              </controlPr>
            </control>
          </mc:Choice>
        </mc:AlternateContent>
        <mc:AlternateContent xmlns:mc="http://schemas.openxmlformats.org/markup-compatibility/2006">
          <mc:Choice Requires="x14">
            <control shapeId="55300" r:id="rId7" name="Check Box 4">
              <controlPr locked="0" defaultSize="0" autoFill="0" autoLine="0" autoPict="0">
                <anchor moveWithCells="1">
                  <from>
                    <xdr:col>6</xdr:col>
                    <xdr:colOff>142875</xdr:colOff>
                    <xdr:row>8</xdr:row>
                    <xdr:rowOff>333375</xdr:rowOff>
                  </from>
                  <to>
                    <xdr:col>6</xdr:col>
                    <xdr:colOff>1409700</xdr:colOff>
                    <xdr:row>9</xdr:row>
                    <xdr:rowOff>76200</xdr:rowOff>
                  </to>
                </anchor>
              </controlPr>
            </control>
          </mc:Choice>
        </mc:AlternateContent>
        <mc:AlternateContent xmlns:mc="http://schemas.openxmlformats.org/markup-compatibility/2006">
          <mc:Choice Requires="x14">
            <control shapeId="55301" r:id="rId8" name="Check Box 5">
              <controlPr locked="0" defaultSize="0" autoFill="0" autoLine="0" autoPict="0">
                <anchor moveWithCells="1">
                  <from>
                    <xdr:col>10</xdr:col>
                    <xdr:colOff>238125</xdr:colOff>
                    <xdr:row>7</xdr:row>
                    <xdr:rowOff>142875</xdr:rowOff>
                  </from>
                  <to>
                    <xdr:col>10</xdr:col>
                    <xdr:colOff>1114425</xdr:colOff>
                    <xdr:row>8</xdr:row>
                    <xdr:rowOff>114300</xdr:rowOff>
                  </to>
                </anchor>
              </controlPr>
            </control>
          </mc:Choice>
        </mc:AlternateContent>
        <mc:AlternateContent xmlns:mc="http://schemas.openxmlformats.org/markup-compatibility/2006">
          <mc:Choice Requires="x14">
            <control shapeId="55302" r:id="rId9" name="Check Box 6">
              <controlPr locked="0" defaultSize="0" autoFill="0" autoLine="0" autoPict="0">
                <anchor moveWithCells="1">
                  <from>
                    <xdr:col>10</xdr:col>
                    <xdr:colOff>1381125</xdr:colOff>
                    <xdr:row>7</xdr:row>
                    <xdr:rowOff>161925</xdr:rowOff>
                  </from>
                  <to>
                    <xdr:col>10</xdr:col>
                    <xdr:colOff>2400300</xdr:colOff>
                    <xdr:row>8</xdr:row>
                    <xdr:rowOff>85725</xdr:rowOff>
                  </to>
                </anchor>
              </controlPr>
            </control>
          </mc:Choice>
        </mc:AlternateContent>
        <mc:AlternateContent xmlns:mc="http://schemas.openxmlformats.org/markup-compatibility/2006">
          <mc:Choice Requires="x14">
            <control shapeId="55303" r:id="rId10" name="Check Box 7">
              <controlPr locked="0" defaultSize="0" autoFill="0" autoLine="0" autoPict="0">
                <anchor moveWithCells="1">
                  <from>
                    <xdr:col>10</xdr:col>
                    <xdr:colOff>800100</xdr:colOff>
                    <xdr:row>8</xdr:row>
                    <xdr:rowOff>257175</xdr:rowOff>
                  </from>
                  <to>
                    <xdr:col>10</xdr:col>
                    <xdr:colOff>2295525</xdr:colOff>
                    <xdr:row>8</xdr:row>
                    <xdr:rowOff>371475</xdr:rowOff>
                  </to>
                </anchor>
              </controlPr>
            </control>
          </mc:Choice>
        </mc:AlternateContent>
        <mc:AlternateContent xmlns:mc="http://schemas.openxmlformats.org/markup-compatibility/2006">
          <mc:Choice Requires="x14">
            <control shapeId="55380" r:id="rId11" name="Check Box 84">
              <controlPr locked="0" defaultSize="0" autoFill="0" autoLine="0" autoPict="0">
                <anchor moveWithCells="1">
                  <from>
                    <xdr:col>4</xdr:col>
                    <xdr:colOff>381000</xdr:colOff>
                    <xdr:row>15</xdr:row>
                    <xdr:rowOff>352425</xdr:rowOff>
                  </from>
                  <to>
                    <xdr:col>4</xdr:col>
                    <xdr:colOff>1524000</xdr:colOff>
                    <xdr:row>16</xdr:row>
                    <xdr:rowOff>114300</xdr:rowOff>
                  </to>
                </anchor>
              </controlPr>
            </control>
          </mc:Choice>
        </mc:AlternateContent>
        <mc:AlternateContent xmlns:mc="http://schemas.openxmlformats.org/markup-compatibility/2006">
          <mc:Choice Requires="x14">
            <control shapeId="55381" r:id="rId12" name="Check Box 85">
              <controlPr locked="0" defaultSize="0" autoFill="0" autoLine="0" autoPict="0">
                <anchor moveWithCells="1">
                  <from>
                    <xdr:col>8</xdr:col>
                    <xdr:colOff>600075</xdr:colOff>
                    <xdr:row>14</xdr:row>
                    <xdr:rowOff>114300</xdr:rowOff>
                  </from>
                  <to>
                    <xdr:col>8</xdr:col>
                    <xdr:colOff>1419225</xdr:colOff>
                    <xdr:row>15</xdr:row>
                    <xdr:rowOff>0</xdr:rowOff>
                  </to>
                </anchor>
              </controlPr>
            </control>
          </mc:Choice>
        </mc:AlternateContent>
        <mc:AlternateContent xmlns:mc="http://schemas.openxmlformats.org/markup-compatibility/2006">
          <mc:Choice Requires="x14">
            <control shapeId="55382" r:id="rId13" name="Check Box 86">
              <controlPr locked="0" defaultSize="0" autoFill="0" autoLine="0" autoPict="0">
                <anchor moveWithCells="1">
                  <from>
                    <xdr:col>5</xdr:col>
                    <xdr:colOff>409575</xdr:colOff>
                    <xdr:row>15</xdr:row>
                    <xdr:rowOff>381000</xdr:rowOff>
                  </from>
                  <to>
                    <xdr:col>5</xdr:col>
                    <xdr:colOff>1447800</xdr:colOff>
                    <xdr:row>16</xdr:row>
                    <xdr:rowOff>28575</xdr:rowOff>
                  </to>
                </anchor>
              </controlPr>
            </control>
          </mc:Choice>
        </mc:AlternateContent>
        <mc:AlternateContent xmlns:mc="http://schemas.openxmlformats.org/markup-compatibility/2006">
          <mc:Choice Requires="x14">
            <control shapeId="55383" r:id="rId14" name="Check Box 87">
              <controlPr locked="0" defaultSize="0" autoFill="0" autoLine="0" autoPict="0">
                <anchor moveWithCells="1">
                  <from>
                    <xdr:col>6</xdr:col>
                    <xdr:colOff>219075</xdr:colOff>
                    <xdr:row>15</xdr:row>
                    <xdr:rowOff>371475</xdr:rowOff>
                  </from>
                  <to>
                    <xdr:col>6</xdr:col>
                    <xdr:colOff>1476375</xdr:colOff>
                    <xdr:row>16</xdr:row>
                    <xdr:rowOff>85725</xdr:rowOff>
                  </to>
                </anchor>
              </controlPr>
            </control>
          </mc:Choice>
        </mc:AlternateContent>
        <mc:AlternateContent xmlns:mc="http://schemas.openxmlformats.org/markup-compatibility/2006">
          <mc:Choice Requires="x14">
            <control shapeId="55384" r:id="rId15" name="Check Box 88">
              <controlPr locked="0" defaultSize="0" autoFill="0" autoLine="0" autoPict="0">
                <anchor moveWithCells="1">
                  <from>
                    <xdr:col>10</xdr:col>
                    <xdr:colOff>190500</xdr:colOff>
                    <xdr:row>14</xdr:row>
                    <xdr:rowOff>85725</xdr:rowOff>
                  </from>
                  <to>
                    <xdr:col>10</xdr:col>
                    <xdr:colOff>1066800</xdr:colOff>
                    <xdr:row>15</xdr:row>
                    <xdr:rowOff>38100</xdr:rowOff>
                  </to>
                </anchor>
              </controlPr>
            </control>
          </mc:Choice>
        </mc:AlternateContent>
        <mc:AlternateContent xmlns:mc="http://schemas.openxmlformats.org/markup-compatibility/2006">
          <mc:Choice Requires="x14">
            <control shapeId="55385" r:id="rId16" name="Check Box 89">
              <controlPr locked="0" defaultSize="0" autoFill="0" autoLine="0" autoPict="0">
                <anchor moveWithCells="1">
                  <from>
                    <xdr:col>10</xdr:col>
                    <xdr:colOff>1323975</xdr:colOff>
                    <xdr:row>14</xdr:row>
                    <xdr:rowOff>142875</xdr:rowOff>
                  </from>
                  <to>
                    <xdr:col>10</xdr:col>
                    <xdr:colOff>2371725</xdr:colOff>
                    <xdr:row>15</xdr:row>
                    <xdr:rowOff>9525</xdr:rowOff>
                  </to>
                </anchor>
              </controlPr>
            </control>
          </mc:Choice>
        </mc:AlternateContent>
        <mc:AlternateContent xmlns:mc="http://schemas.openxmlformats.org/markup-compatibility/2006">
          <mc:Choice Requires="x14">
            <control shapeId="55386" r:id="rId17" name="Check Box 90">
              <controlPr locked="0" defaultSize="0" autoFill="0" autoLine="0" autoPict="0">
                <anchor moveWithCells="1">
                  <from>
                    <xdr:col>10</xdr:col>
                    <xdr:colOff>523875</xdr:colOff>
                    <xdr:row>15</xdr:row>
                    <xdr:rowOff>152400</xdr:rowOff>
                  </from>
                  <to>
                    <xdr:col>10</xdr:col>
                    <xdr:colOff>2019300</xdr:colOff>
                    <xdr:row>15</xdr:row>
                    <xdr:rowOff>276225</xdr:rowOff>
                  </to>
                </anchor>
              </controlPr>
            </control>
          </mc:Choice>
        </mc:AlternateContent>
        <mc:AlternateContent xmlns:mc="http://schemas.openxmlformats.org/markup-compatibility/2006">
          <mc:Choice Requires="x14">
            <control shapeId="55394" r:id="rId18" name="Check Box 98">
              <controlPr locked="0" defaultSize="0" autoFill="0" autoLine="0" autoPict="0">
                <anchor moveWithCells="1">
                  <from>
                    <xdr:col>4</xdr:col>
                    <xdr:colOff>504825</xdr:colOff>
                    <xdr:row>22</xdr:row>
                    <xdr:rowOff>457200</xdr:rowOff>
                  </from>
                  <to>
                    <xdr:col>5</xdr:col>
                    <xdr:colOff>28575</xdr:colOff>
                    <xdr:row>23</xdr:row>
                    <xdr:rowOff>142875</xdr:rowOff>
                  </to>
                </anchor>
              </controlPr>
            </control>
          </mc:Choice>
        </mc:AlternateContent>
        <mc:AlternateContent xmlns:mc="http://schemas.openxmlformats.org/markup-compatibility/2006">
          <mc:Choice Requires="x14">
            <control shapeId="55395" r:id="rId19" name="Check Box 99">
              <controlPr locked="0" defaultSize="0" autoFill="0" autoLine="0" autoPict="0">
                <anchor moveWithCells="1">
                  <from>
                    <xdr:col>8</xdr:col>
                    <xdr:colOff>695325</xdr:colOff>
                    <xdr:row>21</xdr:row>
                    <xdr:rowOff>114300</xdr:rowOff>
                  </from>
                  <to>
                    <xdr:col>8</xdr:col>
                    <xdr:colOff>1524000</xdr:colOff>
                    <xdr:row>21</xdr:row>
                    <xdr:rowOff>266700</xdr:rowOff>
                  </to>
                </anchor>
              </controlPr>
            </control>
          </mc:Choice>
        </mc:AlternateContent>
        <mc:AlternateContent xmlns:mc="http://schemas.openxmlformats.org/markup-compatibility/2006">
          <mc:Choice Requires="x14">
            <control shapeId="55396" r:id="rId20" name="Check Box 100">
              <controlPr locked="0" defaultSize="0" autoFill="0" autoLine="0" autoPict="0">
                <anchor moveWithCells="1">
                  <from>
                    <xdr:col>5</xdr:col>
                    <xdr:colOff>485775</xdr:colOff>
                    <xdr:row>22</xdr:row>
                    <xdr:rowOff>485775</xdr:rowOff>
                  </from>
                  <to>
                    <xdr:col>5</xdr:col>
                    <xdr:colOff>1514475</xdr:colOff>
                    <xdr:row>23</xdr:row>
                    <xdr:rowOff>85725</xdr:rowOff>
                  </to>
                </anchor>
              </controlPr>
            </control>
          </mc:Choice>
        </mc:AlternateContent>
        <mc:AlternateContent xmlns:mc="http://schemas.openxmlformats.org/markup-compatibility/2006">
          <mc:Choice Requires="x14">
            <control shapeId="55397" r:id="rId21" name="Check Box 101">
              <controlPr locked="0" defaultSize="0" autoFill="0" autoLine="0" autoPict="0">
                <anchor moveWithCells="1">
                  <from>
                    <xdr:col>6</xdr:col>
                    <xdr:colOff>257175</xdr:colOff>
                    <xdr:row>22</xdr:row>
                    <xdr:rowOff>466725</xdr:rowOff>
                  </from>
                  <to>
                    <xdr:col>6</xdr:col>
                    <xdr:colOff>1514475</xdr:colOff>
                    <xdr:row>23</xdr:row>
                    <xdr:rowOff>104775</xdr:rowOff>
                  </to>
                </anchor>
              </controlPr>
            </control>
          </mc:Choice>
        </mc:AlternateContent>
        <mc:AlternateContent xmlns:mc="http://schemas.openxmlformats.org/markup-compatibility/2006">
          <mc:Choice Requires="x14">
            <control shapeId="55398" r:id="rId22" name="Check Box 102">
              <controlPr locked="0" defaultSize="0" autoFill="0" autoLine="0" autoPict="0">
                <anchor moveWithCells="1">
                  <from>
                    <xdr:col>10</xdr:col>
                    <xdr:colOff>314325</xdr:colOff>
                    <xdr:row>21</xdr:row>
                    <xdr:rowOff>76200</xdr:rowOff>
                  </from>
                  <to>
                    <xdr:col>10</xdr:col>
                    <xdr:colOff>1219200</xdr:colOff>
                    <xdr:row>21</xdr:row>
                    <xdr:rowOff>295275</xdr:rowOff>
                  </to>
                </anchor>
              </controlPr>
            </control>
          </mc:Choice>
        </mc:AlternateContent>
        <mc:AlternateContent xmlns:mc="http://schemas.openxmlformats.org/markup-compatibility/2006">
          <mc:Choice Requires="x14">
            <control shapeId="55399" r:id="rId23" name="Check Box 103">
              <controlPr locked="0" defaultSize="0" autoFill="0" autoLine="0" autoPict="0">
                <anchor moveWithCells="1">
                  <from>
                    <xdr:col>10</xdr:col>
                    <xdr:colOff>1552575</xdr:colOff>
                    <xdr:row>21</xdr:row>
                    <xdr:rowOff>114300</xdr:rowOff>
                  </from>
                  <to>
                    <xdr:col>10</xdr:col>
                    <xdr:colOff>2590800</xdr:colOff>
                    <xdr:row>21</xdr:row>
                    <xdr:rowOff>276225</xdr:rowOff>
                  </to>
                </anchor>
              </controlPr>
            </control>
          </mc:Choice>
        </mc:AlternateContent>
        <mc:AlternateContent xmlns:mc="http://schemas.openxmlformats.org/markup-compatibility/2006">
          <mc:Choice Requires="x14">
            <control shapeId="55400" r:id="rId24" name="Check Box 104">
              <controlPr locked="0" defaultSize="0" autoFill="0" autoLine="0" autoPict="0">
                <anchor moveWithCells="1">
                  <from>
                    <xdr:col>10</xdr:col>
                    <xdr:colOff>657225</xdr:colOff>
                    <xdr:row>22</xdr:row>
                    <xdr:rowOff>257175</xdr:rowOff>
                  </from>
                  <to>
                    <xdr:col>10</xdr:col>
                    <xdr:colOff>2171700</xdr:colOff>
                    <xdr:row>22</xdr:row>
                    <xdr:rowOff>371475</xdr:rowOff>
                  </to>
                </anchor>
              </controlPr>
            </control>
          </mc:Choice>
        </mc:AlternateContent>
        <mc:AlternateContent xmlns:mc="http://schemas.openxmlformats.org/markup-compatibility/2006">
          <mc:Choice Requires="x14">
            <control shapeId="55401" r:id="rId25" name="Check Box 105">
              <controlPr locked="0" defaultSize="0" autoFill="0" autoLine="0" autoPict="0">
                <anchor moveWithCells="1">
                  <from>
                    <xdr:col>4</xdr:col>
                    <xdr:colOff>447675</xdr:colOff>
                    <xdr:row>29</xdr:row>
                    <xdr:rowOff>457200</xdr:rowOff>
                  </from>
                  <to>
                    <xdr:col>4</xdr:col>
                    <xdr:colOff>1600200</xdr:colOff>
                    <xdr:row>30</xdr:row>
                    <xdr:rowOff>28575</xdr:rowOff>
                  </to>
                </anchor>
              </controlPr>
            </control>
          </mc:Choice>
        </mc:AlternateContent>
        <mc:AlternateContent xmlns:mc="http://schemas.openxmlformats.org/markup-compatibility/2006">
          <mc:Choice Requires="x14">
            <control shapeId="55402" r:id="rId26" name="Check Box 106">
              <controlPr locked="0" defaultSize="0" autoFill="0" autoLine="0" autoPict="0">
                <anchor moveWithCells="1">
                  <from>
                    <xdr:col>8</xdr:col>
                    <xdr:colOff>638175</xdr:colOff>
                    <xdr:row>28</xdr:row>
                    <xdr:rowOff>104775</xdr:rowOff>
                  </from>
                  <to>
                    <xdr:col>8</xdr:col>
                    <xdr:colOff>1476375</xdr:colOff>
                    <xdr:row>28</xdr:row>
                    <xdr:rowOff>266700</xdr:rowOff>
                  </to>
                </anchor>
              </controlPr>
            </control>
          </mc:Choice>
        </mc:AlternateContent>
        <mc:AlternateContent xmlns:mc="http://schemas.openxmlformats.org/markup-compatibility/2006">
          <mc:Choice Requires="x14">
            <control shapeId="55403" r:id="rId27" name="Check Box 107">
              <controlPr locked="0" defaultSize="0" autoFill="0" autoLine="0" autoPict="0">
                <anchor moveWithCells="1">
                  <from>
                    <xdr:col>5</xdr:col>
                    <xdr:colOff>495300</xdr:colOff>
                    <xdr:row>29</xdr:row>
                    <xdr:rowOff>485775</xdr:rowOff>
                  </from>
                  <to>
                    <xdr:col>5</xdr:col>
                    <xdr:colOff>1524000</xdr:colOff>
                    <xdr:row>29</xdr:row>
                    <xdr:rowOff>647700</xdr:rowOff>
                  </to>
                </anchor>
              </controlPr>
            </control>
          </mc:Choice>
        </mc:AlternateContent>
        <mc:AlternateContent xmlns:mc="http://schemas.openxmlformats.org/markup-compatibility/2006">
          <mc:Choice Requires="x14">
            <control shapeId="55404" r:id="rId28" name="Check Box 108">
              <controlPr locked="0" defaultSize="0" autoFill="0" autoLine="0" autoPict="0">
                <anchor moveWithCells="1">
                  <from>
                    <xdr:col>6</xdr:col>
                    <xdr:colOff>228600</xdr:colOff>
                    <xdr:row>29</xdr:row>
                    <xdr:rowOff>419100</xdr:rowOff>
                  </from>
                  <to>
                    <xdr:col>6</xdr:col>
                    <xdr:colOff>1485900</xdr:colOff>
                    <xdr:row>29</xdr:row>
                    <xdr:rowOff>619125</xdr:rowOff>
                  </to>
                </anchor>
              </controlPr>
            </control>
          </mc:Choice>
        </mc:AlternateContent>
        <mc:AlternateContent xmlns:mc="http://schemas.openxmlformats.org/markup-compatibility/2006">
          <mc:Choice Requires="x14">
            <control shapeId="55405" r:id="rId29" name="Check Box 109">
              <controlPr locked="0" defaultSize="0" autoFill="0" autoLine="0" autoPict="0">
                <anchor moveWithCells="1">
                  <from>
                    <xdr:col>10</xdr:col>
                    <xdr:colOff>352425</xdr:colOff>
                    <xdr:row>28</xdr:row>
                    <xdr:rowOff>219075</xdr:rowOff>
                  </from>
                  <to>
                    <xdr:col>10</xdr:col>
                    <xdr:colOff>1228725</xdr:colOff>
                    <xdr:row>29</xdr:row>
                    <xdr:rowOff>152400</xdr:rowOff>
                  </to>
                </anchor>
              </controlPr>
            </control>
          </mc:Choice>
        </mc:AlternateContent>
        <mc:AlternateContent xmlns:mc="http://schemas.openxmlformats.org/markup-compatibility/2006">
          <mc:Choice Requires="x14">
            <control shapeId="55406" r:id="rId30" name="Check Box 110">
              <controlPr locked="0" defaultSize="0" autoFill="0" autoLine="0" autoPict="0">
                <anchor moveWithCells="1">
                  <from>
                    <xdr:col>10</xdr:col>
                    <xdr:colOff>1524000</xdr:colOff>
                    <xdr:row>28</xdr:row>
                    <xdr:rowOff>200025</xdr:rowOff>
                  </from>
                  <to>
                    <xdr:col>10</xdr:col>
                    <xdr:colOff>2562225</xdr:colOff>
                    <xdr:row>29</xdr:row>
                    <xdr:rowOff>76200</xdr:rowOff>
                  </to>
                </anchor>
              </controlPr>
            </control>
          </mc:Choice>
        </mc:AlternateContent>
        <mc:AlternateContent xmlns:mc="http://schemas.openxmlformats.org/markup-compatibility/2006">
          <mc:Choice Requires="x14">
            <control shapeId="55407" r:id="rId31" name="Check Box 111">
              <controlPr locked="0" defaultSize="0" autoFill="0" autoLine="0" autoPict="0">
                <anchor moveWithCells="1">
                  <from>
                    <xdr:col>10</xdr:col>
                    <xdr:colOff>600075</xdr:colOff>
                    <xdr:row>29</xdr:row>
                    <xdr:rowOff>409575</xdr:rowOff>
                  </from>
                  <to>
                    <xdr:col>10</xdr:col>
                    <xdr:colOff>2095500</xdr:colOff>
                    <xdr:row>29</xdr:row>
                    <xdr:rowOff>523875</xdr:rowOff>
                  </to>
                </anchor>
              </controlPr>
            </control>
          </mc:Choice>
        </mc:AlternateContent>
        <mc:AlternateContent xmlns:mc="http://schemas.openxmlformats.org/markup-compatibility/2006">
          <mc:Choice Requires="x14">
            <control shapeId="55408" r:id="rId32" name="Check Box 112">
              <controlPr locked="0" defaultSize="0" autoFill="0" autoLine="0" autoPict="0">
                <anchor moveWithCells="1">
                  <from>
                    <xdr:col>4</xdr:col>
                    <xdr:colOff>409575</xdr:colOff>
                    <xdr:row>36</xdr:row>
                    <xdr:rowOff>466725</xdr:rowOff>
                  </from>
                  <to>
                    <xdr:col>4</xdr:col>
                    <xdr:colOff>1552575</xdr:colOff>
                    <xdr:row>37</xdr:row>
                    <xdr:rowOff>28575</xdr:rowOff>
                  </to>
                </anchor>
              </controlPr>
            </control>
          </mc:Choice>
        </mc:AlternateContent>
        <mc:AlternateContent xmlns:mc="http://schemas.openxmlformats.org/markup-compatibility/2006">
          <mc:Choice Requires="x14">
            <control shapeId="55409" r:id="rId33" name="Check Box 113">
              <controlPr locked="0" defaultSize="0" autoFill="0" autoLine="0" autoPict="0">
                <anchor moveWithCells="1">
                  <from>
                    <xdr:col>8</xdr:col>
                    <xdr:colOff>733425</xdr:colOff>
                    <xdr:row>35</xdr:row>
                    <xdr:rowOff>114300</xdr:rowOff>
                  </from>
                  <to>
                    <xdr:col>8</xdr:col>
                    <xdr:colOff>1600200</xdr:colOff>
                    <xdr:row>35</xdr:row>
                    <xdr:rowOff>266700</xdr:rowOff>
                  </to>
                </anchor>
              </controlPr>
            </control>
          </mc:Choice>
        </mc:AlternateContent>
        <mc:AlternateContent xmlns:mc="http://schemas.openxmlformats.org/markup-compatibility/2006">
          <mc:Choice Requires="x14">
            <control shapeId="55410" r:id="rId34" name="Check Box 114">
              <controlPr locked="0" defaultSize="0" autoFill="0" autoLine="0" autoPict="0">
                <anchor moveWithCells="1">
                  <from>
                    <xdr:col>5</xdr:col>
                    <xdr:colOff>495300</xdr:colOff>
                    <xdr:row>36</xdr:row>
                    <xdr:rowOff>485775</xdr:rowOff>
                  </from>
                  <to>
                    <xdr:col>5</xdr:col>
                    <xdr:colOff>1514475</xdr:colOff>
                    <xdr:row>36</xdr:row>
                    <xdr:rowOff>647700</xdr:rowOff>
                  </to>
                </anchor>
              </controlPr>
            </control>
          </mc:Choice>
        </mc:AlternateContent>
        <mc:AlternateContent xmlns:mc="http://schemas.openxmlformats.org/markup-compatibility/2006">
          <mc:Choice Requires="x14">
            <control shapeId="55411" r:id="rId35" name="Check Box 115">
              <controlPr locked="0" defaultSize="0" autoFill="0" autoLine="0" autoPict="0">
                <anchor moveWithCells="1">
                  <from>
                    <xdr:col>6</xdr:col>
                    <xdr:colOff>200025</xdr:colOff>
                    <xdr:row>36</xdr:row>
                    <xdr:rowOff>466725</xdr:rowOff>
                  </from>
                  <to>
                    <xdr:col>6</xdr:col>
                    <xdr:colOff>1457325</xdr:colOff>
                    <xdr:row>36</xdr:row>
                    <xdr:rowOff>657225</xdr:rowOff>
                  </to>
                </anchor>
              </controlPr>
            </control>
          </mc:Choice>
        </mc:AlternateContent>
        <mc:AlternateContent xmlns:mc="http://schemas.openxmlformats.org/markup-compatibility/2006">
          <mc:Choice Requires="x14">
            <control shapeId="55412" r:id="rId36" name="Check Box 116">
              <controlPr locked="0" defaultSize="0" autoFill="0" autoLine="0" autoPict="0">
                <anchor moveWithCells="1">
                  <from>
                    <xdr:col>10</xdr:col>
                    <xdr:colOff>295275</xdr:colOff>
                    <xdr:row>35</xdr:row>
                    <xdr:rowOff>152400</xdr:rowOff>
                  </from>
                  <to>
                    <xdr:col>10</xdr:col>
                    <xdr:colOff>1171575</xdr:colOff>
                    <xdr:row>36</xdr:row>
                    <xdr:rowOff>85725</xdr:rowOff>
                  </to>
                </anchor>
              </controlPr>
            </control>
          </mc:Choice>
        </mc:AlternateContent>
        <mc:AlternateContent xmlns:mc="http://schemas.openxmlformats.org/markup-compatibility/2006">
          <mc:Choice Requires="x14">
            <control shapeId="55413" r:id="rId37" name="Check Box 117">
              <controlPr locked="0" defaultSize="0" autoFill="0" autoLine="0" autoPict="0">
                <anchor moveWithCells="1">
                  <from>
                    <xdr:col>10</xdr:col>
                    <xdr:colOff>1533525</xdr:colOff>
                    <xdr:row>35</xdr:row>
                    <xdr:rowOff>190500</xdr:rowOff>
                  </from>
                  <to>
                    <xdr:col>10</xdr:col>
                    <xdr:colOff>2562225</xdr:colOff>
                    <xdr:row>36</xdr:row>
                    <xdr:rowOff>76200</xdr:rowOff>
                  </to>
                </anchor>
              </controlPr>
            </control>
          </mc:Choice>
        </mc:AlternateContent>
        <mc:AlternateContent xmlns:mc="http://schemas.openxmlformats.org/markup-compatibility/2006">
          <mc:Choice Requires="x14">
            <control shapeId="55414" r:id="rId38" name="Check Box 118">
              <controlPr locked="0" defaultSize="0" autoFill="0" autoLine="0" autoPict="0">
                <anchor moveWithCells="1">
                  <from>
                    <xdr:col>10</xdr:col>
                    <xdr:colOff>638175</xdr:colOff>
                    <xdr:row>36</xdr:row>
                    <xdr:rowOff>381000</xdr:rowOff>
                  </from>
                  <to>
                    <xdr:col>10</xdr:col>
                    <xdr:colOff>2124075</xdr:colOff>
                    <xdr:row>36</xdr:row>
                    <xdr:rowOff>495300</xdr:rowOff>
                  </to>
                </anchor>
              </controlPr>
            </control>
          </mc:Choice>
        </mc:AlternateContent>
        <mc:AlternateContent xmlns:mc="http://schemas.openxmlformats.org/markup-compatibility/2006">
          <mc:Choice Requires="x14">
            <control shapeId="55415" r:id="rId39" name="Check Box 119">
              <controlPr locked="0" defaultSize="0" autoFill="0" autoLine="0" autoPict="0">
                <anchor moveWithCells="1">
                  <from>
                    <xdr:col>4</xdr:col>
                    <xdr:colOff>447675</xdr:colOff>
                    <xdr:row>43</xdr:row>
                    <xdr:rowOff>457200</xdr:rowOff>
                  </from>
                  <to>
                    <xdr:col>4</xdr:col>
                    <xdr:colOff>1600200</xdr:colOff>
                    <xdr:row>44</xdr:row>
                    <xdr:rowOff>28575</xdr:rowOff>
                  </to>
                </anchor>
              </controlPr>
            </control>
          </mc:Choice>
        </mc:AlternateContent>
        <mc:AlternateContent xmlns:mc="http://schemas.openxmlformats.org/markup-compatibility/2006">
          <mc:Choice Requires="x14">
            <control shapeId="55416" r:id="rId40" name="Check Box 120">
              <controlPr locked="0" defaultSize="0" autoFill="0" autoLine="0" autoPict="0">
                <anchor moveWithCells="1">
                  <from>
                    <xdr:col>8</xdr:col>
                    <xdr:colOff>676275</xdr:colOff>
                    <xdr:row>42</xdr:row>
                    <xdr:rowOff>104775</xdr:rowOff>
                  </from>
                  <to>
                    <xdr:col>8</xdr:col>
                    <xdr:colOff>1495425</xdr:colOff>
                    <xdr:row>42</xdr:row>
                    <xdr:rowOff>238125</xdr:rowOff>
                  </to>
                </anchor>
              </controlPr>
            </control>
          </mc:Choice>
        </mc:AlternateContent>
        <mc:AlternateContent xmlns:mc="http://schemas.openxmlformats.org/markup-compatibility/2006">
          <mc:Choice Requires="x14">
            <control shapeId="55417" r:id="rId41" name="Check Box 121">
              <controlPr locked="0" defaultSize="0" autoFill="0" autoLine="0" autoPict="0">
                <anchor moveWithCells="1">
                  <from>
                    <xdr:col>5</xdr:col>
                    <xdr:colOff>533400</xdr:colOff>
                    <xdr:row>43</xdr:row>
                    <xdr:rowOff>485775</xdr:rowOff>
                  </from>
                  <to>
                    <xdr:col>5</xdr:col>
                    <xdr:colOff>1562100</xdr:colOff>
                    <xdr:row>44</xdr:row>
                    <xdr:rowOff>0</xdr:rowOff>
                  </to>
                </anchor>
              </controlPr>
            </control>
          </mc:Choice>
        </mc:AlternateContent>
        <mc:AlternateContent xmlns:mc="http://schemas.openxmlformats.org/markup-compatibility/2006">
          <mc:Choice Requires="x14">
            <control shapeId="55418" r:id="rId42" name="Check Box 122">
              <controlPr locked="0" defaultSize="0" autoFill="0" autoLine="0" autoPict="0">
                <anchor moveWithCells="1">
                  <from>
                    <xdr:col>6</xdr:col>
                    <xdr:colOff>180975</xdr:colOff>
                    <xdr:row>43</xdr:row>
                    <xdr:rowOff>466725</xdr:rowOff>
                  </from>
                  <to>
                    <xdr:col>6</xdr:col>
                    <xdr:colOff>1438275</xdr:colOff>
                    <xdr:row>44</xdr:row>
                    <xdr:rowOff>0</xdr:rowOff>
                  </to>
                </anchor>
              </controlPr>
            </control>
          </mc:Choice>
        </mc:AlternateContent>
        <mc:AlternateContent xmlns:mc="http://schemas.openxmlformats.org/markup-compatibility/2006">
          <mc:Choice Requires="x14">
            <control shapeId="55419" r:id="rId43" name="Check Box 123">
              <controlPr locked="0" defaultSize="0" autoFill="0" autoLine="0" autoPict="0">
                <anchor moveWithCells="1">
                  <from>
                    <xdr:col>10</xdr:col>
                    <xdr:colOff>295275</xdr:colOff>
                    <xdr:row>42</xdr:row>
                    <xdr:rowOff>190500</xdr:rowOff>
                  </from>
                  <to>
                    <xdr:col>10</xdr:col>
                    <xdr:colOff>1171575</xdr:colOff>
                    <xdr:row>43</xdr:row>
                    <xdr:rowOff>142875</xdr:rowOff>
                  </to>
                </anchor>
              </controlPr>
            </control>
          </mc:Choice>
        </mc:AlternateContent>
        <mc:AlternateContent xmlns:mc="http://schemas.openxmlformats.org/markup-compatibility/2006">
          <mc:Choice Requires="x14">
            <control shapeId="55420" r:id="rId44" name="Check Box 124">
              <controlPr locked="0" defaultSize="0" autoFill="0" autoLine="0" autoPict="0">
                <anchor moveWithCells="1">
                  <from>
                    <xdr:col>10</xdr:col>
                    <xdr:colOff>1590675</xdr:colOff>
                    <xdr:row>42</xdr:row>
                    <xdr:rowOff>219075</xdr:rowOff>
                  </from>
                  <to>
                    <xdr:col>10</xdr:col>
                    <xdr:colOff>2628900</xdr:colOff>
                    <xdr:row>43</xdr:row>
                    <xdr:rowOff>85725</xdr:rowOff>
                  </to>
                </anchor>
              </controlPr>
            </control>
          </mc:Choice>
        </mc:AlternateContent>
        <mc:AlternateContent xmlns:mc="http://schemas.openxmlformats.org/markup-compatibility/2006">
          <mc:Choice Requires="x14">
            <control shapeId="55421" r:id="rId45" name="Check Box 125">
              <controlPr locked="0" defaultSize="0" autoFill="0" autoLine="0" autoPict="0">
                <anchor moveWithCells="1">
                  <from>
                    <xdr:col>10</xdr:col>
                    <xdr:colOff>561975</xdr:colOff>
                    <xdr:row>43</xdr:row>
                    <xdr:rowOff>428625</xdr:rowOff>
                  </from>
                  <to>
                    <xdr:col>10</xdr:col>
                    <xdr:colOff>2057400</xdr:colOff>
                    <xdr:row>43</xdr:row>
                    <xdr:rowOff>542925</xdr:rowOff>
                  </to>
                </anchor>
              </controlPr>
            </control>
          </mc:Choice>
        </mc:AlternateContent>
        <mc:AlternateContent xmlns:mc="http://schemas.openxmlformats.org/markup-compatibility/2006">
          <mc:Choice Requires="x14">
            <control shapeId="55422" r:id="rId46" name="Check Box 126">
              <controlPr locked="0" defaultSize="0" autoFill="0" autoLine="0" autoPict="0">
                <anchor moveWithCells="1">
                  <from>
                    <xdr:col>4</xdr:col>
                    <xdr:colOff>523875</xdr:colOff>
                    <xdr:row>50</xdr:row>
                    <xdr:rowOff>561975</xdr:rowOff>
                  </from>
                  <to>
                    <xdr:col>5</xdr:col>
                    <xdr:colOff>38100</xdr:colOff>
                    <xdr:row>50</xdr:row>
                    <xdr:rowOff>790575</xdr:rowOff>
                  </to>
                </anchor>
              </controlPr>
            </control>
          </mc:Choice>
        </mc:AlternateContent>
        <mc:AlternateContent xmlns:mc="http://schemas.openxmlformats.org/markup-compatibility/2006">
          <mc:Choice Requires="x14">
            <control shapeId="55423" r:id="rId47" name="Check Box 127">
              <controlPr locked="0" defaultSize="0" autoFill="0" autoLine="0" autoPict="0">
                <anchor moveWithCells="1">
                  <from>
                    <xdr:col>8</xdr:col>
                    <xdr:colOff>676275</xdr:colOff>
                    <xdr:row>49</xdr:row>
                    <xdr:rowOff>142875</xdr:rowOff>
                  </from>
                  <to>
                    <xdr:col>8</xdr:col>
                    <xdr:colOff>1514475</xdr:colOff>
                    <xdr:row>49</xdr:row>
                    <xdr:rowOff>276225</xdr:rowOff>
                  </to>
                </anchor>
              </controlPr>
            </control>
          </mc:Choice>
        </mc:AlternateContent>
        <mc:AlternateContent xmlns:mc="http://schemas.openxmlformats.org/markup-compatibility/2006">
          <mc:Choice Requires="x14">
            <control shapeId="55424" r:id="rId48" name="Check Box 128">
              <controlPr locked="0" defaultSize="0" autoFill="0" autoLine="0" autoPict="0">
                <anchor moveWithCells="1">
                  <from>
                    <xdr:col>5</xdr:col>
                    <xdr:colOff>428625</xdr:colOff>
                    <xdr:row>50</xdr:row>
                    <xdr:rowOff>600075</xdr:rowOff>
                  </from>
                  <to>
                    <xdr:col>5</xdr:col>
                    <xdr:colOff>1457325</xdr:colOff>
                    <xdr:row>50</xdr:row>
                    <xdr:rowOff>752475</xdr:rowOff>
                  </to>
                </anchor>
              </controlPr>
            </control>
          </mc:Choice>
        </mc:AlternateContent>
        <mc:AlternateContent xmlns:mc="http://schemas.openxmlformats.org/markup-compatibility/2006">
          <mc:Choice Requires="x14">
            <control shapeId="55425" r:id="rId49" name="Check Box 129">
              <controlPr locked="0" defaultSize="0" autoFill="0" autoLine="0" autoPict="0">
                <anchor moveWithCells="1">
                  <from>
                    <xdr:col>6</xdr:col>
                    <xdr:colOff>180975</xdr:colOff>
                    <xdr:row>50</xdr:row>
                    <xdr:rowOff>571500</xdr:rowOff>
                  </from>
                  <to>
                    <xdr:col>6</xdr:col>
                    <xdr:colOff>1438275</xdr:colOff>
                    <xdr:row>50</xdr:row>
                    <xdr:rowOff>762000</xdr:rowOff>
                  </to>
                </anchor>
              </controlPr>
            </control>
          </mc:Choice>
        </mc:AlternateContent>
        <mc:AlternateContent xmlns:mc="http://schemas.openxmlformats.org/markup-compatibility/2006">
          <mc:Choice Requires="x14">
            <control shapeId="55426" r:id="rId50" name="Check Box 130">
              <controlPr locked="0" defaultSize="0" autoFill="0" autoLine="0" autoPict="0">
                <anchor moveWithCells="1">
                  <from>
                    <xdr:col>10</xdr:col>
                    <xdr:colOff>228600</xdr:colOff>
                    <xdr:row>49</xdr:row>
                    <xdr:rowOff>257175</xdr:rowOff>
                  </from>
                  <to>
                    <xdr:col>10</xdr:col>
                    <xdr:colOff>1104900</xdr:colOff>
                    <xdr:row>50</xdr:row>
                    <xdr:rowOff>180975</xdr:rowOff>
                  </to>
                </anchor>
              </controlPr>
            </control>
          </mc:Choice>
        </mc:AlternateContent>
        <mc:AlternateContent xmlns:mc="http://schemas.openxmlformats.org/markup-compatibility/2006">
          <mc:Choice Requires="x14">
            <control shapeId="55427" r:id="rId51" name="Check Box 131">
              <controlPr locked="0" defaultSize="0" autoFill="0" autoLine="0" autoPict="0">
                <anchor moveWithCells="1">
                  <from>
                    <xdr:col>10</xdr:col>
                    <xdr:colOff>1514475</xdr:colOff>
                    <xdr:row>49</xdr:row>
                    <xdr:rowOff>276225</xdr:rowOff>
                  </from>
                  <to>
                    <xdr:col>10</xdr:col>
                    <xdr:colOff>2562225</xdr:colOff>
                    <xdr:row>50</xdr:row>
                    <xdr:rowOff>142875</xdr:rowOff>
                  </to>
                </anchor>
              </controlPr>
            </control>
          </mc:Choice>
        </mc:AlternateContent>
        <mc:AlternateContent xmlns:mc="http://schemas.openxmlformats.org/markup-compatibility/2006">
          <mc:Choice Requires="x14">
            <control shapeId="55428" r:id="rId52" name="Check Box 132">
              <controlPr locked="0" defaultSize="0" autoFill="0" autoLine="0" autoPict="0">
                <anchor moveWithCells="1">
                  <from>
                    <xdr:col>10</xdr:col>
                    <xdr:colOff>571500</xdr:colOff>
                    <xdr:row>50</xdr:row>
                    <xdr:rowOff>533400</xdr:rowOff>
                  </from>
                  <to>
                    <xdr:col>10</xdr:col>
                    <xdr:colOff>2066925</xdr:colOff>
                    <xdr:row>50</xdr:row>
                    <xdr:rowOff>657225</xdr:rowOff>
                  </to>
                </anchor>
              </controlPr>
            </control>
          </mc:Choice>
        </mc:AlternateContent>
        <mc:AlternateContent xmlns:mc="http://schemas.openxmlformats.org/markup-compatibility/2006">
          <mc:Choice Requires="x14">
            <control shapeId="55429" r:id="rId53" name="Check Box 133">
              <controlPr locked="0" defaultSize="0" autoFill="0" autoLine="0" autoPict="0">
                <anchor moveWithCells="1">
                  <from>
                    <xdr:col>4</xdr:col>
                    <xdr:colOff>485775</xdr:colOff>
                    <xdr:row>57</xdr:row>
                    <xdr:rowOff>485775</xdr:rowOff>
                  </from>
                  <to>
                    <xdr:col>5</xdr:col>
                    <xdr:colOff>9525</xdr:colOff>
                    <xdr:row>58</xdr:row>
                    <xdr:rowOff>28575</xdr:rowOff>
                  </to>
                </anchor>
              </controlPr>
            </control>
          </mc:Choice>
        </mc:AlternateContent>
        <mc:AlternateContent xmlns:mc="http://schemas.openxmlformats.org/markup-compatibility/2006">
          <mc:Choice Requires="x14">
            <control shapeId="55430" r:id="rId54" name="Check Box 134">
              <controlPr locked="0" defaultSize="0" autoFill="0" autoLine="0" autoPict="0">
                <anchor moveWithCells="1">
                  <from>
                    <xdr:col>8</xdr:col>
                    <xdr:colOff>695325</xdr:colOff>
                    <xdr:row>56</xdr:row>
                    <xdr:rowOff>66675</xdr:rowOff>
                  </from>
                  <to>
                    <xdr:col>8</xdr:col>
                    <xdr:colOff>1524000</xdr:colOff>
                    <xdr:row>56</xdr:row>
                    <xdr:rowOff>219075</xdr:rowOff>
                  </to>
                </anchor>
              </controlPr>
            </control>
          </mc:Choice>
        </mc:AlternateContent>
        <mc:AlternateContent xmlns:mc="http://schemas.openxmlformats.org/markup-compatibility/2006">
          <mc:Choice Requires="x14">
            <control shapeId="55431" r:id="rId55" name="Check Box 135">
              <controlPr locked="0" defaultSize="0" autoFill="0" autoLine="0" autoPict="0">
                <anchor moveWithCells="1">
                  <from>
                    <xdr:col>5</xdr:col>
                    <xdr:colOff>457200</xdr:colOff>
                    <xdr:row>57</xdr:row>
                    <xdr:rowOff>561975</xdr:rowOff>
                  </from>
                  <to>
                    <xdr:col>5</xdr:col>
                    <xdr:colOff>1485900</xdr:colOff>
                    <xdr:row>58</xdr:row>
                    <xdr:rowOff>9525</xdr:rowOff>
                  </to>
                </anchor>
              </controlPr>
            </control>
          </mc:Choice>
        </mc:AlternateContent>
        <mc:AlternateContent xmlns:mc="http://schemas.openxmlformats.org/markup-compatibility/2006">
          <mc:Choice Requires="x14">
            <control shapeId="55432" r:id="rId56" name="Check Box 136">
              <controlPr locked="0" defaultSize="0" autoFill="0" autoLine="0" autoPict="0">
                <anchor moveWithCells="1">
                  <from>
                    <xdr:col>6</xdr:col>
                    <xdr:colOff>190500</xdr:colOff>
                    <xdr:row>57</xdr:row>
                    <xdr:rowOff>533400</xdr:rowOff>
                  </from>
                  <to>
                    <xdr:col>6</xdr:col>
                    <xdr:colOff>1447800</xdr:colOff>
                    <xdr:row>58</xdr:row>
                    <xdr:rowOff>38100</xdr:rowOff>
                  </to>
                </anchor>
              </controlPr>
            </control>
          </mc:Choice>
        </mc:AlternateContent>
        <mc:AlternateContent xmlns:mc="http://schemas.openxmlformats.org/markup-compatibility/2006">
          <mc:Choice Requires="x14">
            <control shapeId="55433" r:id="rId57" name="Check Box 137">
              <controlPr locked="0" defaultSize="0" autoFill="0" autoLine="0" autoPict="0">
                <anchor moveWithCells="1">
                  <from>
                    <xdr:col>10</xdr:col>
                    <xdr:colOff>266700</xdr:colOff>
                    <xdr:row>56</xdr:row>
                    <xdr:rowOff>266700</xdr:rowOff>
                  </from>
                  <to>
                    <xdr:col>10</xdr:col>
                    <xdr:colOff>1143000</xdr:colOff>
                    <xdr:row>57</xdr:row>
                    <xdr:rowOff>219075</xdr:rowOff>
                  </to>
                </anchor>
              </controlPr>
            </control>
          </mc:Choice>
        </mc:AlternateContent>
        <mc:AlternateContent xmlns:mc="http://schemas.openxmlformats.org/markup-compatibility/2006">
          <mc:Choice Requires="x14">
            <control shapeId="55434" r:id="rId58" name="Check Box 138">
              <controlPr locked="0" defaultSize="0" autoFill="0" autoLine="0" autoPict="0">
                <anchor moveWithCells="1">
                  <from>
                    <xdr:col>10</xdr:col>
                    <xdr:colOff>1514475</xdr:colOff>
                    <xdr:row>57</xdr:row>
                    <xdr:rowOff>0</xdr:rowOff>
                  </from>
                  <to>
                    <xdr:col>10</xdr:col>
                    <xdr:colOff>2562225</xdr:colOff>
                    <xdr:row>57</xdr:row>
                    <xdr:rowOff>180975</xdr:rowOff>
                  </to>
                </anchor>
              </controlPr>
            </control>
          </mc:Choice>
        </mc:AlternateContent>
        <mc:AlternateContent xmlns:mc="http://schemas.openxmlformats.org/markup-compatibility/2006">
          <mc:Choice Requires="x14">
            <control shapeId="55435" r:id="rId59" name="Check Box 139">
              <controlPr locked="0" defaultSize="0" autoFill="0" autoLine="0" autoPict="0">
                <anchor moveWithCells="1">
                  <from>
                    <xdr:col>10</xdr:col>
                    <xdr:colOff>676275</xdr:colOff>
                    <xdr:row>57</xdr:row>
                    <xdr:rowOff>409575</xdr:rowOff>
                  </from>
                  <to>
                    <xdr:col>10</xdr:col>
                    <xdr:colOff>2181225</xdr:colOff>
                    <xdr:row>57</xdr:row>
                    <xdr:rowOff>533400</xdr:rowOff>
                  </to>
                </anchor>
              </controlPr>
            </control>
          </mc:Choice>
        </mc:AlternateContent>
        <mc:AlternateContent xmlns:mc="http://schemas.openxmlformats.org/markup-compatibility/2006">
          <mc:Choice Requires="x14">
            <control shapeId="55436" r:id="rId60" name="Check Box 140">
              <controlPr locked="0" defaultSize="0" autoFill="0" autoLine="0" autoPict="0">
                <anchor moveWithCells="1">
                  <from>
                    <xdr:col>4</xdr:col>
                    <xdr:colOff>466725</xdr:colOff>
                    <xdr:row>64</xdr:row>
                    <xdr:rowOff>485775</xdr:rowOff>
                  </from>
                  <to>
                    <xdr:col>4</xdr:col>
                    <xdr:colOff>1609725</xdr:colOff>
                    <xdr:row>65</xdr:row>
                    <xdr:rowOff>0</xdr:rowOff>
                  </to>
                </anchor>
              </controlPr>
            </control>
          </mc:Choice>
        </mc:AlternateContent>
        <mc:AlternateContent xmlns:mc="http://schemas.openxmlformats.org/markup-compatibility/2006">
          <mc:Choice Requires="x14">
            <control shapeId="55437" r:id="rId61" name="Check Box 141">
              <controlPr locked="0" defaultSize="0" autoFill="0" autoLine="0" autoPict="0">
                <anchor moveWithCells="1">
                  <from>
                    <xdr:col>8</xdr:col>
                    <xdr:colOff>581025</xdr:colOff>
                    <xdr:row>63</xdr:row>
                    <xdr:rowOff>104775</xdr:rowOff>
                  </from>
                  <to>
                    <xdr:col>8</xdr:col>
                    <xdr:colOff>1419225</xdr:colOff>
                    <xdr:row>63</xdr:row>
                    <xdr:rowOff>266700</xdr:rowOff>
                  </to>
                </anchor>
              </controlPr>
            </control>
          </mc:Choice>
        </mc:AlternateContent>
        <mc:AlternateContent xmlns:mc="http://schemas.openxmlformats.org/markup-compatibility/2006">
          <mc:Choice Requires="x14">
            <control shapeId="55438" r:id="rId62" name="Check Box 142">
              <controlPr locked="0" defaultSize="0" autoFill="0" autoLine="0" autoPict="0">
                <anchor moveWithCells="1">
                  <from>
                    <xdr:col>5</xdr:col>
                    <xdr:colOff>485775</xdr:colOff>
                    <xdr:row>64</xdr:row>
                    <xdr:rowOff>561975</xdr:rowOff>
                  </from>
                  <to>
                    <xdr:col>5</xdr:col>
                    <xdr:colOff>1514475</xdr:colOff>
                    <xdr:row>64</xdr:row>
                    <xdr:rowOff>695325</xdr:rowOff>
                  </to>
                </anchor>
              </controlPr>
            </control>
          </mc:Choice>
        </mc:AlternateContent>
        <mc:AlternateContent xmlns:mc="http://schemas.openxmlformats.org/markup-compatibility/2006">
          <mc:Choice Requires="x14">
            <control shapeId="55439" r:id="rId63" name="Check Box 143">
              <controlPr locked="0" defaultSize="0" autoFill="0" autoLine="0" autoPict="0">
                <anchor moveWithCells="1">
                  <from>
                    <xdr:col>6</xdr:col>
                    <xdr:colOff>190500</xdr:colOff>
                    <xdr:row>64</xdr:row>
                    <xdr:rowOff>504825</xdr:rowOff>
                  </from>
                  <to>
                    <xdr:col>6</xdr:col>
                    <xdr:colOff>1447800</xdr:colOff>
                    <xdr:row>64</xdr:row>
                    <xdr:rowOff>685800</xdr:rowOff>
                  </to>
                </anchor>
              </controlPr>
            </control>
          </mc:Choice>
        </mc:AlternateContent>
        <mc:AlternateContent xmlns:mc="http://schemas.openxmlformats.org/markup-compatibility/2006">
          <mc:Choice Requires="x14">
            <control shapeId="55440" r:id="rId64" name="Check Box 144">
              <controlPr locked="0" defaultSize="0" autoFill="0" autoLine="0" autoPict="0">
                <anchor moveWithCells="1">
                  <from>
                    <xdr:col>10</xdr:col>
                    <xdr:colOff>266700</xdr:colOff>
                    <xdr:row>63</xdr:row>
                    <xdr:rowOff>190500</xdr:rowOff>
                  </from>
                  <to>
                    <xdr:col>10</xdr:col>
                    <xdr:colOff>1143000</xdr:colOff>
                    <xdr:row>64</xdr:row>
                    <xdr:rowOff>114300</xdr:rowOff>
                  </to>
                </anchor>
              </controlPr>
            </control>
          </mc:Choice>
        </mc:AlternateContent>
        <mc:AlternateContent xmlns:mc="http://schemas.openxmlformats.org/markup-compatibility/2006">
          <mc:Choice Requires="x14">
            <control shapeId="55441" r:id="rId65" name="Check Box 145">
              <controlPr locked="0" defaultSize="0" autoFill="0" autoLine="0" autoPict="0">
                <anchor moveWithCells="1">
                  <from>
                    <xdr:col>10</xdr:col>
                    <xdr:colOff>1590675</xdr:colOff>
                    <xdr:row>63</xdr:row>
                    <xdr:rowOff>228600</xdr:rowOff>
                  </from>
                  <to>
                    <xdr:col>10</xdr:col>
                    <xdr:colOff>2628900</xdr:colOff>
                    <xdr:row>64</xdr:row>
                    <xdr:rowOff>104775</xdr:rowOff>
                  </to>
                </anchor>
              </controlPr>
            </control>
          </mc:Choice>
        </mc:AlternateContent>
        <mc:AlternateContent xmlns:mc="http://schemas.openxmlformats.org/markup-compatibility/2006">
          <mc:Choice Requires="x14">
            <control shapeId="55442" r:id="rId66" name="Check Box 146">
              <controlPr locked="0" defaultSize="0" autoFill="0" autoLine="0" autoPict="0">
                <anchor moveWithCells="1">
                  <from>
                    <xdr:col>10</xdr:col>
                    <xdr:colOff>600075</xdr:colOff>
                    <xdr:row>64</xdr:row>
                    <xdr:rowOff>485775</xdr:rowOff>
                  </from>
                  <to>
                    <xdr:col>10</xdr:col>
                    <xdr:colOff>2095500</xdr:colOff>
                    <xdr:row>64</xdr:row>
                    <xdr:rowOff>600075</xdr:rowOff>
                  </to>
                </anchor>
              </controlPr>
            </control>
          </mc:Choice>
        </mc:AlternateContent>
        <mc:AlternateContent xmlns:mc="http://schemas.openxmlformats.org/markup-compatibility/2006">
          <mc:Choice Requires="x14">
            <control shapeId="55443" r:id="rId67" name="Check Box 147">
              <controlPr locked="0" defaultSize="0" autoFill="0" autoLine="0" autoPict="0">
                <anchor moveWithCells="1">
                  <from>
                    <xdr:col>4</xdr:col>
                    <xdr:colOff>457200</xdr:colOff>
                    <xdr:row>71</xdr:row>
                    <xdr:rowOff>466725</xdr:rowOff>
                  </from>
                  <to>
                    <xdr:col>4</xdr:col>
                    <xdr:colOff>1609725</xdr:colOff>
                    <xdr:row>71</xdr:row>
                    <xdr:rowOff>695325</xdr:rowOff>
                  </to>
                </anchor>
              </controlPr>
            </control>
          </mc:Choice>
        </mc:AlternateContent>
        <mc:AlternateContent xmlns:mc="http://schemas.openxmlformats.org/markup-compatibility/2006">
          <mc:Choice Requires="x14">
            <control shapeId="55444" r:id="rId68" name="Check Box 148">
              <controlPr locked="0" defaultSize="0" autoFill="0" autoLine="0" autoPict="0">
                <anchor moveWithCells="1">
                  <from>
                    <xdr:col>8</xdr:col>
                    <xdr:colOff>714375</xdr:colOff>
                    <xdr:row>70</xdr:row>
                    <xdr:rowOff>104775</xdr:rowOff>
                  </from>
                  <to>
                    <xdr:col>8</xdr:col>
                    <xdr:colOff>1552575</xdr:colOff>
                    <xdr:row>70</xdr:row>
                    <xdr:rowOff>238125</xdr:rowOff>
                  </to>
                </anchor>
              </controlPr>
            </control>
          </mc:Choice>
        </mc:AlternateContent>
        <mc:AlternateContent xmlns:mc="http://schemas.openxmlformats.org/markup-compatibility/2006">
          <mc:Choice Requires="x14">
            <control shapeId="55445" r:id="rId69" name="Check Box 149">
              <controlPr locked="0" defaultSize="0" autoFill="0" autoLine="0" autoPict="0">
                <anchor moveWithCells="1">
                  <from>
                    <xdr:col>5</xdr:col>
                    <xdr:colOff>447675</xdr:colOff>
                    <xdr:row>71</xdr:row>
                    <xdr:rowOff>523875</xdr:rowOff>
                  </from>
                  <to>
                    <xdr:col>5</xdr:col>
                    <xdr:colOff>1476375</xdr:colOff>
                    <xdr:row>71</xdr:row>
                    <xdr:rowOff>685800</xdr:rowOff>
                  </to>
                </anchor>
              </controlPr>
            </control>
          </mc:Choice>
        </mc:AlternateContent>
        <mc:AlternateContent xmlns:mc="http://schemas.openxmlformats.org/markup-compatibility/2006">
          <mc:Choice Requires="x14">
            <control shapeId="55446" r:id="rId70" name="Check Box 150">
              <controlPr locked="0" defaultSize="0" autoFill="0" autoLine="0" autoPict="0">
                <anchor moveWithCells="1">
                  <from>
                    <xdr:col>6</xdr:col>
                    <xdr:colOff>228600</xdr:colOff>
                    <xdr:row>71</xdr:row>
                    <xdr:rowOff>504825</xdr:rowOff>
                  </from>
                  <to>
                    <xdr:col>6</xdr:col>
                    <xdr:colOff>1485900</xdr:colOff>
                    <xdr:row>71</xdr:row>
                    <xdr:rowOff>714375</xdr:rowOff>
                  </to>
                </anchor>
              </controlPr>
            </control>
          </mc:Choice>
        </mc:AlternateContent>
        <mc:AlternateContent xmlns:mc="http://schemas.openxmlformats.org/markup-compatibility/2006">
          <mc:Choice Requires="x14">
            <control shapeId="55447" r:id="rId71" name="Check Box 151">
              <controlPr locked="0" defaultSize="0" autoFill="0" autoLine="0" autoPict="0">
                <anchor moveWithCells="1">
                  <from>
                    <xdr:col>10</xdr:col>
                    <xdr:colOff>314325</xdr:colOff>
                    <xdr:row>70</xdr:row>
                    <xdr:rowOff>190500</xdr:rowOff>
                  </from>
                  <to>
                    <xdr:col>10</xdr:col>
                    <xdr:colOff>1219200</xdr:colOff>
                    <xdr:row>71</xdr:row>
                    <xdr:rowOff>114300</xdr:rowOff>
                  </to>
                </anchor>
              </controlPr>
            </control>
          </mc:Choice>
        </mc:AlternateContent>
        <mc:AlternateContent xmlns:mc="http://schemas.openxmlformats.org/markup-compatibility/2006">
          <mc:Choice Requires="x14">
            <control shapeId="55448" r:id="rId72" name="Check Box 152">
              <controlPr locked="0" defaultSize="0" autoFill="0" autoLine="0" autoPict="0">
                <anchor moveWithCells="1">
                  <from>
                    <xdr:col>10</xdr:col>
                    <xdr:colOff>1552575</xdr:colOff>
                    <xdr:row>70</xdr:row>
                    <xdr:rowOff>219075</xdr:rowOff>
                  </from>
                  <to>
                    <xdr:col>10</xdr:col>
                    <xdr:colOff>2581275</xdr:colOff>
                    <xdr:row>71</xdr:row>
                    <xdr:rowOff>85725</xdr:rowOff>
                  </to>
                </anchor>
              </controlPr>
            </control>
          </mc:Choice>
        </mc:AlternateContent>
        <mc:AlternateContent xmlns:mc="http://schemas.openxmlformats.org/markup-compatibility/2006">
          <mc:Choice Requires="x14">
            <control shapeId="55449" r:id="rId73" name="Check Box 153">
              <controlPr locked="0" defaultSize="0" autoFill="0" autoLine="0" autoPict="0">
                <anchor moveWithCells="1">
                  <from>
                    <xdr:col>10</xdr:col>
                    <xdr:colOff>561975</xdr:colOff>
                    <xdr:row>71</xdr:row>
                    <xdr:rowOff>428625</xdr:rowOff>
                  </from>
                  <to>
                    <xdr:col>10</xdr:col>
                    <xdr:colOff>2057400</xdr:colOff>
                    <xdr:row>71</xdr:row>
                    <xdr:rowOff>542925</xdr:rowOff>
                  </to>
                </anchor>
              </controlPr>
            </control>
          </mc:Choice>
        </mc:AlternateContent>
        <mc:AlternateContent xmlns:mc="http://schemas.openxmlformats.org/markup-compatibility/2006">
          <mc:Choice Requires="x14">
            <control shapeId="55451" r:id="rId74" name="Check Box 155">
              <controlPr locked="0" defaultSize="0" autoFill="0" autoLine="0" autoPict="0">
                <anchor moveWithCells="1">
                  <from>
                    <xdr:col>4</xdr:col>
                    <xdr:colOff>457200</xdr:colOff>
                    <xdr:row>78</xdr:row>
                    <xdr:rowOff>466725</xdr:rowOff>
                  </from>
                  <to>
                    <xdr:col>4</xdr:col>
                    <xdr:colOff>1609725</xdr:colOff>
                    <xdr:row>78</xdr:row>
                    <xdr:rowOff>695325</xdr:rowOff>
                  </to>
                </anchor>
              </controlPr>
            </control>
          </mc:Choice>
        </mc:AlternateContent>
        <mc:AlternateContent xmlns:mc="http://schemas.openxmlformats.org/markup-compatibility/2006">
          <mc:Choice Requires="x14">
            <control shapeId="55452" r:id="rId75" name="Check Box 156">
              <controlPr locked="0" defaultSize="0" autoFill="0" autoLine="0" autoPict="0">
                <anchor moveWithCells="1">
                  <from>
                    <xdr:col>8</xdr:col>
                    <xdr:colOff>714375</xdr:colOff>
                    <xdr:row>77</xdr:row>
                    <xdr:rowOff>104775</xdr:rowOff>
                  </from>
                  <to>
                    <xdr:col>8</xdr:col>
                    <xdr:colOff>1552575</xdr:colOff>
                    <xdr:row>77</xdr:row>
                    <xdr:rowOff>238125</xdr:rowOff>
                  </to>
                </anchor>
              </controlPr>
            </control>
          </mc:Choice>
        </mc:AlternateContent>
        <mc:AlternateContent xmlns:mc="http://schemas.openxmlformats.org/markup-compatibility/2006">
          <mc:Choice Requires="x14">
            <control shapeId="55453" r:id="rId76" name="Check Box 157">
              <controlPr locked="0" defaultSize="0" autoFill="0" autoLine="0" autoPict="0">
                <anchor moveWithCells="1">
                  <from>
                    <xdr:col>5</xdr:col>
                    <xdr:colOff>447675</xdr:colOff>
                    <xdr:row>78</xdr:row>
                    <xdr:rowOff>523875</xdr:rowOff>
                  </from>
                  <to>
                    <xdr:col>5</xdr:col>
                    <xdr:colOff>1476375</xdr:colOff>
                    <xdr:row>78</xdr:row>
                    <xdr:rowOff>685800</xdr:rowOff>
                  </to>
                </anchor>
              </controlPr>
            </control>
          </mc:Choice>
        </mc:AlternateContent>
        <mc:AlternateContent xmlns:mc="http://schemas.openxmlformats.org/markup-compatibility/2006">
          <mc:Choice Requires="x14">
            <control shapeId="55454" r:id="rId77" name="Check Box 158">
              <controlPr locked="0" defaultSize="0" autoFill="0" autoLine="0" autoPict="0">
                <anchor moveWithCells="1">
                  <from>
                    <xdr:col>6</xdr:col>
                    <xdr:colOff>228600</xdr:colOff>
                    <xdr:row>78</xdr:row>
                    <xdr:rowOff>504825</xdr:rowOff>
                  </from>
                  <to>
                    <xdr:col>6</xdr:col>
                    <xdr:colOff>1485900</xdr:colOff>
                    <xdr:row>78</xdr:row>
                    <xdr:rowOff>714375</xdr:rowOff>
                  </to>
                </anchor>
              </controlPr>
            </control>
          </mc:Choice>
        </mc:AlternateContent>
        <mc:AlternateContent xmlns:mc="http://schemas.openxmlformats.org/markup-compatibility/2006">
          <mc:Choice Requires="x14">
            <control shapeId="55455" r:id="rId78" name="Check Box 159">
              <controlPr locked="0" defaultSize="0" autoFill="0" autoLine="0" autoPict="0">
                <anchor moveWithCells="1">
                  <from>
                    <xdr:col>10</xdr:col>
                    <xdr:colOff>314325</xdr:colOff>
                    <xdr:row>77</xdr:row>
                    <xdr:rowOff>190500</xdr:rowOff>
                  </from>
                  <to>
                    <xdr:col>10</xdr:col>
                    <xdr:colOff>1219200</xdr:colOff>
                    <xdr:row>78</xdr:row>
                    <xdr:rowOff>114300</xdr:rowOff>
                  </to>
                </anchor>
              </controlPr>
            </control>
          </mc:Choice>
        </mc:AlternateContent>
        <mc:AlternateContent xmlns:mc="http://schemas.openxmlformats.org/markup-compatibility/2006">
          <mc:Choice Requires="x14">
            <control shapeId="55456" r:id="rId79" name="Check Box 160">
              <controlPr locked="0" defaultSize="0" autoFill="0" autoLine="0" autoPict="0">
                <anchor moveWithCells="1">
                  <from>
                    <xdr:col>10</xdr:col>
                    <xdr:colOff>1552575</xdr:colOff>
                    <xdr:row>77</xdr:row>
                    <xdr:rowOff>219075</xdr:rowOff>
                  </from>
                  <to>
                    <xdr:col>10</xdr:col>
                    <xdr:colOff>2581275</xdr:colOff>
                    <xdr:row>78</xdr:row>
                    <xdr:rowOff>85725</xdr:rowOff>
                  </to>
                </anchor>
              </controlPr>
            </control>
          </mc:Choice>
        </mc:AlternateContent>
        <mc:AlternateContent xmlns:mc="http://schemas.openxmlformats.org/markup-compatibility/2006">
          <mc:Choice Requires="x14">
            <control shapeId="55457" r:id="rId80" name="Check Box 161">
              <controlPr locked="0" defaultSize="0" autoFill="0" autoLine="0" autoPict="0">
                <anchor moveWithCells="1">
                  <from>
                    <xdr:col>10</xdr:col>
                    <xdr:colOff>561975</xdr:colOff>
                    <xdr:row>78</xdr:row>
                    <xdr:rowOff>428625</xdr:rowOff>
                  </from>
                  <to>
                    <xdr:col>10</xdr:col>
                    <xdr:colOff>2057400</xdr:colOff>
                    <xdr:row>78</xdr:row>
                    <xdr:rowOff>542925</xdr:rowOff>
                  </to>
                </anchor>
              </controlPr>
            </control>
          </mc:Choice>
        </mc:AlternateContent>
        <mc:AlternateContent xmlns:mc="http://schemas.openxmlformats.org/markup-compatibility/2006">
          <mc:Choice Requires="x14">
            <control shapeId="55458" r:id="rId81" name="Check Box 162">
              <controlPr locked="0" defaultSize="0" autoFill="0" autoLine="0" autoPict="0">
                <anchor moveWithCells="1">
                  <from>
                    <xdr:col>4</xdr:col>
                    <xdr:colOff>457200</xdr:colOff>
                    <xdr:row>85</xdr:row>
                    <xdr:rowOff>466725</xdr:rowOff>
                  </from>
                  <to>
                    <xdr:col>4</xdr:col>
                    <xdr:colOff>1609725</xdr:colOff>
                    <xdr:row>85</xdr:row>
                    <xdr:rowOff>695325</xdr:rowOff>
                  </to>
                </anchor>
              </controlPr>
            </control>
          </mc:Choice>
        </mc:AlternateContent>
        <mc:AlternateContent xmlns:mc="http://schemas.openxmlformats.org/markup-compatibility/2006">
          <mc:Choice Requires="x14">
            <control shapeId="55459" r:id="rId82" name="Check Box 163">
              <controlPr locked="0" defaultSize="0" autoFill="0" autoLine="0" autoPict="0">
                <anchor moveWithCells="1">
                  <from>
                    <xdr:col>8</xdr:col>
                    <xdr:colOff>714375</xdr:colOff>
                    <xdr:row>84</xdr:row>
                    <xdr:rowOff>104775</xdr:rowOff>
                  </from>
                  <to>
                    <xdr:col>8</xdr:col>
                    <xdr:colOff>1552575</xdr:colOff>
                    <xdr:row>84</xdr:row>
                    <xdr:rowOff>238125</xdr:rowOff>
                  </to>
                </anchor>
              </controlPr>
            </control>
          </mc:Choice>
        </mc:AlternateContent>
        <mc:AlternateContent xmlns:mc="http://schemas.openxmlformats.org/markup-compatibility/2006">
          <mc:Choice Requires="x14">
            <control shapeId="55460" r:id="rId83" name="Check Box 164">
              <controlPr locked="0" defaultSize="0" autoFill="0" autoLine="0" autoPict="0">
                <anchor moveWithCells="1">
                  <from>
                    <xdr:col>5</xdr:col>
                    <xdr:colOff>447675</xdr:colOff>
                    <xdr:row>85</xdr:row>
                    <xdr:rowOff>523875</xdr:rowOff>
                  </from>
                  <to>
                    <xdr:col>5</xdr:col>
                    <xdr:colOff>1476375</xdr:colOff>
                    <xdr:row>85</xdr:row>
                    <xdr:rowOff>685800</xdr:rowOff>
                  </to>
                </anchor>
              </controlPr>
            </control>
          </mc:Choice>
        </mc:AlternateContent>
        <mc:AlternateContent xmlns:mc="http://schemas.openxmlformats.org/markup-compatibility/2006">
          <mc:Choice Requires="x14">
            <control shapeId="55461" r:id="rId84" name="Check Box 165">
              <controlPr locked="0" defaultSize="0" autoFill="0" autoLine="0" autoPict="0">
                <anchor moveWithCells="1">
                  <from>
                    <xdr:col>6</xdr:col>
                    <xdr:colOff>228600</xdr:colOff>
                    <xdr:row>85</xdr:row>
                    <xdr:rowOff>504825</xdr:rowOff>
                  </from>
                  <to>
                    <xdr:col>6</xdr:col>
                    <xdr:colOff>1485900</xdr:colOff>
                    <xdr:row>85</xdr:row>
                    <xdr:rowOff>714375</xdr:rowOff>
                  </to>
                </anchor>
              </controlPr>
            </control>
          </mc:Choice>
        </mc:AlternateContent>
        <mc:AlternateContent xmlns:mc="http://schemas.openxmlformats.org/markup-compatibility/2006">
          <mc:Choice Requires="x14">
            <control shapeId="55462" r:id="rId85" name="Check Box 166">
              <controlPr locked="0" defaultSize="0" autoFill="0" autoLine="0" autoPict="0">
                <anchor moveWithCells="1">
                  <from>
                    <xdr:col>10</xdr:col>
                    <xdr:colOff>314325</xdr:colOff>
                    <xdr:row>84</xdr:row>
                    <xdr:rowOff>190500</xdr:rowOff>
                  </from>
                  <to>
                    <xdr:col>10</xdr:col>
                    <xdr:colOff>1219200</xdr:colOff>
                    <xdr:row>85</xdr:row>
                    <xdr:rowOff>114300</xdr:rowOff>
                  </to>
                </anchor>
              </controlPr>
            </control>
          </mc:Choice>
        </mc:AlternateContent>
        <mc:AlternateContent xmlns:mc="http://schemas.openxmlformats.org/markup-compatibility/2006">
          <mc:Choice Requires="x14">
            <control shapeId="55463" r:id="rId86" name="Check Box 167">
              <controlPr locked="0" defaultSize="0" autoFill="0" autoLine="0" autoPict="0">
                <anchor moveWithCells="1">
                  <from>
                    <xdr:col>10</xdr:col>
                    <xdr:colOff>1552575</xdr:colOff>
                    <xdr:row>84</xdr:row>
                    <xdr:rowOff>219075</xdr:rowOff>
                  </from>
                  <to>
                    <xdr:col>10</xdr:col>
                    <xdr:colOff>2581275</xdr:colOff>
                    <xdr:row>85</xdr:row>
                    <xdr:rowOff>85725</xdr:rowOff>
                  </to>
                </anchor>
              </controlPr>
            </control>
          </mc:Choice>
        </mc:AlternateContent>
        <mc:AlternateContent xmlns:mc="http://schemas.openxmlformats.org/markup-compatibility/2006">
          <mc:Choice Requires="x14">
            <control shapeId="55464" r:id="rId87" name="Check Box 168">
              <controlPr locked="0" defaultSize="0" autoFill="0" autoLine="0" autoPict="0">
                <anchor moveWithCells="1">
                  <from>
                    <xdr:col>10</xdr:col>
                    <xdr:colOff>561975</xdr:colOff>
                    <xdr:row>85</xdr:row>
                    <xdr:rowOff>428625</xdr:rowOff>
                  </from>
                  <to>
                    <xdr:col>10</xdr:col>
                    <xdr:colOff>2057400</xdr:colOff>
                    <xdr:row>85</xdr:row>
                    <xdr:rowOff>542925</xdr:rowOff>
                  </to>
                </anchor>
              </controlPr>
            </control>
          </mc:Choice>
        </mc:AlternateContent>
        <mc:AlternateContent xmlns:mc="http://schemas.openxmlformats.org/markup-compatibility/2006">
          <mc:Choice Requires="x14">
            <control shapeId="55465" r:id="rId88" name="Check Box 169">
              <controlPr locked="0" defaultSize="0" autoFill="0" autoLine="0" autoPict="0">
                <anchor moveWithCells="1">
                  <from>
                    <xdr:col>4</xdr:col>
                    <xdr:colOff>457200</xdr:colOff>
                    <xdr:row>92</xdr:row>
                    <xdr:rowOff>466725</xdr:rowOff>
                  </from>
                  <to>
                    <xdr:col>4</xdr:col>
                    <xdr:colOff>1609725</xdr:colOff>
                    <xdr:row>92</xdr:row>
                    <xdr:rowOff>695325</xdr:rowOff>
                  </to>
                </anchor>
              </controlPr>
            </control>
          </mc:Choice>
        </mc:AlternateContent>
        <mc:AlternateContent xmlns:mc="http://schemas.openxmlformats.org/markup-compatibility/2006">
          <mc:Choice Requires="x14">
            <control shapeId="55466" r:id="rId89" name="Check Box 170">
              <controlPr locked="0" defaultSize="0" autoFill="0" autoLine="0" autoPict="0">
                <anchor moveWithCells="1">
                  <from>
                    <xdr:col>8</xdr:col>
                    <xdr:colOff>714375</xdr:colOff>
                    <xdr:row>91</xdr:row>
                    <xdr:rowOff>104775</xdr:rowOff>
                  </from>
                  <to>
                    <xdr:col>8</xdr:col>
                    <xdr:colOff>1552575</xdr:colOff>
                    <xdr:row>91</xdr:row>
                    <xdr:rowOff>238125</xdr:rowOff>
                  </to>
                </anchor>
              </controlPr>
            </control>
          </mc:Choice>
        </mc:AlternateContent>
        <mc:AlternateContent xmlns:mc="http://schemas.openxmlformats.org/markup-compatibility/2006">
          <mc:Choice Requires="x14">
            <control shapeId="55467" r:id="rId90" name="Check Box 171">
              <controlPr locked="0" defaultSize="0" autoFill="0" autoLine="0" autoPict="0">
                <anchor moveWithCells="1">
                  <from>
                    <xdr:col>5</xdr:col>
                    <xdr:colOff>447675</xdr:colOff>
                    <xdr:row>92</xdr:row>
                    <xdr:rowOff>523875</xdr:rowOff>
                  </from>
                  <to>
                    <xdr:col>5</xdr:col>
                    <xdr:colOff>1476375</xdr:colOff>
                    <xdr:row>92</xdr:row>
                    <xdr:rowOff>685800</xdr:rowOff>
                  </to>
                </anchor>
              </controlPr>
            </control>
          </mc:Choice>
        </mc:AlternateContent>
        <mc:AlternateContent xmlns:mc="http://schemas.openxmlformats.org/markup-compatibility/2006">
          <mc:Choice Requires="x14">
            <control shapeId="55468" r:id="rId91" name="Check Box 172">
              <controlPr locked="0" defaultSize="0" autoFill="0" autoLine="0" autoPict="0">
                <anchor moveWithCells="1">
                  <from>
                    <xdr:col>6</xdr:col>
                    <xdr:colOff>228600</xdr:colOff>
                    <xdr:row>92</xdr:row>
                    <xdr:rowOff>504825</xdr:rowOff>
                  </from>
                  <to>
                    <xdr:col>6</xdr:col>
                    <xdr:colOff>1485900</xdr:colOff>
                    <xdr:row>92</xdr:row>
                    <xdr:rowOff>714375</xdr:rowOff>
                  </to>
                </anchor>
              </controlPr>
            </control>
          </mc:Choice>
        </mc:AlternateContent>
        <mc:AlternateContent xmlns:mc="http://schemas.openxmlformats.org/markup-compatibility/2006">
          <mc:Choice Requires="x14">
            <control shapeId="55469" r:id="rId92" name="Check Box 173">
              <controlPr locked="0" defaultSize="0" autoFill="0" autoLine="0" autoPict="0">
                <anchor moveWithCells="1">
                  <from>
                    <xdr:col>10</xdr:col>
                    <xdr:colOff>314325</xdr:colOff>
                    <xdr:row>91</xdr:row>
                    <xdr:rowOff>190500</xdr:rowOff>
                  </from>
                  <to>
                    <xdr:col>10</xdr:col>
                    <xdr:colOff>1219200</xdr:colOff>
                    <xdr:row>92</xdr:row>
                    <xdr:rowOff>114300</xdr:rowOff>
                  </to>
                </anchor>
              </controlPr>
            </control>
          </mc:Choice>
        </mc:AlternateContent>
        <mc:AlternateContent xmlns:mc="http://schemas.openxmlformats.org/markup-compatibility/2006">
          <mc:Choice Requires="x14">
            <control shapeId="55470" r:id="rId93" name="Check Box 174">
              <controlPr locked="0" defaultSize="0" autoFill="0" autoLine="0" autoPict="0">
                <anchor moveWithCells="1">
                  <from>
                    <xdr:col>10</xdr:col>
                    <xdr:colOff>1552575</xdr:colOff>
                    <xdr:row>91</xdr:row>
                    <xdr:rowOff>219075</xdr:rowOff>
                  </from>
                  <to>
                    <xdr:col>10</xdr:col>
                    <xdr:colOff>2581275</xdr:colOff>
                    <xdr:row>92</xdr:row>
                    <xdr:rowOff>85725</xdr:rowOff>
                  </to>
                </anchor>
              </controlPr>
            </control>
          </mc:Choice>
        </mc:AlternateContent>
        <mc:AlternateContent xmlns:mc="http://schemas.openxmlformats.org/markup-compatibility/2006">
          <mc:Choice Requires="x14">
            <control shapeId="55471" r:id="rId94" name="Check Box 175">
              <controlPr locked="0" defaultSize="0" autoFill="0" autoLine="0" autoPict="0">
                <anchor moveWithCells="1">
                  <from>
                    <xdr:col>10</xdr:col>
                    <xdr:colOff>561975</xdr:colOff>
                    <xdr:row>92</xdr:row>
                    <xdr:rowOff>428625</xdr:rowOff>
                  </from>
                  <to>
                    <xdr:col>10</xdr:col>
                    <xdr:colOff>2057400</xdr:colOff>
                    <xdr:row>92</xdr:row>
                    <xdr:rowOff>542925</xdr:rowOff>
                  </to>
                </anchor>
              </controlPr>
            </control>
          </mc:Choice>
        </mc:AlternateContent>
        <mc:AlternateContent xmlns:mc="http://schemas.openxmlformats.org/markup-compatibility/2006">
          <mc:Choice Requires="x14">
            <control shapeId="55472" r:id="rId95" name="Check Box 176">
              <controlPr locked="0" defaultSize="0" autoFill="0" autoLine="0" autoPict="0">
                <anchor moveWithCells="1">
                  <from>
                    <xdr:col>4</xdr:col>
                    <xdr:colOff>457200</xdr:colOff>
                    <xdr:row>99</xdr:row>
                    <xdr:rowOff>466725</xdr:rowOff>
                  </from>
                  <to>
                    <xdr:col>4</xdr:col>
                    <xdr:colOff>1609725</xdr:colOff>
                    <xdr:row>99</xdr:row>
                    <xdr:rowOff>695325</xdr:rowOff>
                  </to>
                </anchor>
              </controlPr>
            </control>
          </mc:Choice>
        </mc:AlternateContent>
        <mc:AlternateContent xmlns:mc="http://schemas.openxmlformats.org/markup-compatibility/2006">
          <mc:Choice Requires="x14">
            <control shapeId="55473" r:id="rId96" name="Check Box 177">
              <controlPr locked="0" defaultSize="0" autoFill="0" autoLine="0" autoPict="0">
                <anchor moveWithCells="1">
                  <from>
                    <xdr:col>8</xdr:col>
                    <xdr:colOff>714375</xdr:colOff>
                    <xdr:row>98</xdr:row>
                    <xdr:rowOff>104775</xdr:rowOff>
                  </from>
                  <to>
                    <xdr:col>8</xdr:col>
                    <xdr:colOff>1552575</xdr:colOff>
                    <xdr:row>98</xdr:row>
                    <xdr:rowOff>238125</xdr:rowOff>
                  </to>
                </anchor>
              </controlPr>
            </control>
          </mc:Choice>
        </mc:AlternateContent>
        <mc:AlternateContent xmlns:mc="http://schemas.openxmlformats.org/markup-compatibility/2006">
          <mc:Choice Requires="x14">
            <control shapeId="55474" r:id="rId97" name="Check Box 178">
              <controlPr locked="0" defaultSize="0" autoFill="0" autoLine="0" autoPict="0">
                <anchor moveWithCells="1">
                  <from>
                    <xdr:col>5</xdr:col>
                    <xdr:colOff>447675</xdr:colOff>
                    <xdr:row>99</xdr:row>
                    <xdr:rowOff>523875</xdr:rowOff>
                  </from>
                  <to>
                    <xdr:col>5</xdr:col>
                    <xdr:colOff>1476375</xdr:colOff>
                    <xdr:row>99</xdr:row>
                    <xdr:rowOff>685800</xdr:rowOff>
                  </to>
                </anchor>
              </controlPr>
            </control>
          </mc:Choice>
        </mc:AlternateContent>
        <mc:AlternateContent xmlns:mc="http://schemas.openxmlformats.org/markup-compatibility/2006">
          <mc:Choice Requires="x14">
            <control shapeId="55475" r:id="rId98" name="Check Box 179">
              <controlPr locked="0" defaultSize="0" autoFill="0" autoLine="0" autoPict="0">
                <anchor moveWithCells="1">
                  <from>
                    <xdr:col>6</xdr:col>
                    <xdr:colOff>228600</xdr:colOff>
                    <xdr:row>99</xdr:row>
                    <xdr:rowOff>504825</xdr:rowOff>
                  </from>
                  <to>
                    <xdr:col>6</xdr:col>
                    <xdr:colOff>1485900</xdr:colOff>
                    <xdr:row>99</xdr:row>
                    <xdr:rowOff>714375</xdr:rowOff>
                  </to>
                </anchor>
              </controlPr>
            </control>
          </mc:Choice>
        </mc:AlternateContent>
        <mc:AlternateContent xmlns:mc="http://schemas.openxmlformats.org/markup-compatibility/2006">
          <mc:Choice Requires="x14">
            <control shapeId="55476" r:id="rId99" name="Check Box 180">
              <controlPr locked="0" defaultSize="0" autoFill="0" autoLine="0" autoPict="0">
                <anchor moveWithCells="1">
                  <from>
                    <xdr:col>10</xdr:col>
                    <xdr:colOff>314325</xdr:colOff>
                    <xdr:row>98</xdr:row>
                    <xdr:rowOff>190500</xdr:rowOff>
                  </from>
                  <to>
                    <xdr:col>10</xdr:col>
                    <xdr:colOff>1219200</xdr:colOff>
                    <xdr:row>99</xdr:row>
                    <xdr:rowOff>114300</xdr:rowOff>
                  </to>
                </anchor>
              </controlPr>
            </control>
          </mc:Choice>
        </mc:AlternateContent>
        <mc:AlternateContent xmlns:mc="http://schemas.openxmlformats.org/markup-compatibility/2006">
          <mc:Choice Requires="x14">
            <control shapeId="55477" r:id="rId100" name="Check Box 181">
              <controlPr locked="0" defaultSize="0" autoFill="0" autoLine="0" autoPict="0">
                <anchor moveWithCells="1">
                  <from>
                    <xdr:col>10</xdr:col>
                    <xdr:colOff>1552575</xdr:colOff>
                    <xdr:row>98</xdr:row>
                    <xdr:rowOff>219075</xdr:rowOff>
                  </from>
                  <to>
                    <xdr:col>10</xdr:col>
                    <xdr:colOff>2581275</xdr:colOff>
                    <xdr:row>99</xdr:row>
                    <xdr:rowOff>85725</xdr:rowOff>
                  </to>
                </anchor>
              </controlPr>
            </control>
          </mc:Choice>
        </mc:AlternateContent>
        <mc:AlternateContent xmlns:mc="http://schemas.openxmlformats.org/markup-compatibility/2006">
          <mc:Choice Requires="x14">
            <control shapeId="55478" r:id="rId101" name="Check Box 182">
              <controlPr locked="0" defaultSize="0" autoFill="0" autoLine="0" autoPict="0">
                <anchor moveWithCells="1">
                  <from>
                    <xdr:col>10</xdr:col>
                    <xdr:colOff>561975</xdr:colOff>
                    <xdr:row>99</xdr:row>
                    <xdr:rowOff>428625</xdr:rowOff>
                  </from>
                  <to>
                    <xdr:col>10</xdr:col>
                    <xdr:colOff>2057400</xdr:colOff>
                    <xdr:row>99</xdr:row>
                    <xdr:rowOff>542925</xdr:rowOff>
                  </to>
                </anchor>
              </controlPr>
            </control>
          </mc:Choice>
        </mc:AlternateContent>
        <mc:AlternateContent xmlns:mc="http://schemas.openxmlformats.org/markup-compatibility/2006">
          <mc:Choice Requires="x14">
            <control shapeId="55479" r:id="rId102" name="Check Box 183">
              <controlPr locked="0" defaultSize="0" autoFill="0" autoLine="0" autoPict="0">
                <anchor moveWithCells="1">
                  <from>
                    <xdr:col>4</xdr:col>
                    <xdr:colOff>457200</xdr:colOff>
                    <xdr:row>106</xdr:row>
                    <xdr:rowOff>466725</xdr:rowOff>
                  </from>
                  <to>
                    <xdr:col>4</xdr:col>
                    <xdr:colOff>1609725</xdr:colOff>
                    <xdr:row>106</xdr:row>
                    <xdr:rowOff>695325</xdr:rowOff>
                  </to>
                </anchor>
              </controlPr>
            </control>
          </mc:Choice>
        </mc:AlternateContent>
        <mc:AlternateContent xmlns:mc="http://schemas.openxmlformats.org/markup-compatibility/2006">
          <mc:Choice Requires="x14">
            <control shapeId="55480" r:id="rId103" name="Check Box 184">
              <controlPr locked="0" defaultSize="0" autoFill="0" autoLine="0" autoPict="0">
                <anchor moveWithCells="1">
                  <from>
                    <xdr:col>8</xdr:col>
                    <xdr:colOff>714375</xdr:colOff>
                    <xdr:row>105</xdr:row>
                    <xdr:rowOff>104775</xdr:rowOff>
                  </from>
                  <to>
                    <xdr:col>8</xdr:col>
                    <xdr:colOff>1552575</xdr:colOff>
                    <xdr:row>105</xdr:row>
                    <xdr:rowOff>238125</xdr:rowOff>
                  </to>
                </anchor>
              </controlPr>
            </control>
          </mc:Choice>
        </mc:AlternateContent>
        <mc:AlternateContent xmlns:mc="http://schemas.openxmlformats.org/markup-compatibility/2006">
          <mc:Choice Requires="x14">
            <control shapeId="55481" r:id="rId104" name="Check Box 185">
              <controlPr locked="0" defaultSize="0" autoFill="0" autoLine="0" autoPict="0">
                <anchor moveWithCells="1">
                  <from>
                    <xdr:col>5</xdr:col>
                    <xdr:colOff>447675</xdr:colOff>
                    <xdr:row>106</xdr:row>
                    <xdr:rowOff>523875</xdr:rowOff>
                  </from>
                  <to>
                    <xdr:col>5</xdr:col>
                    <xdr:colOff>1476375</xdr:colOff>
                    <xdr:row>106</xdr:row>
                    <xdr:rowOff>685800</xdr:rowOff>
                  </to>
                </anchor>
              </controlPr>
            </control>
          </mc:Choice>
        </mc:AlternateContent>
        <mc:AlternateContent xmlns:mc="http://schemas.openxmlformats.org/markup-compatibility/2006">
          <mc:Choice Requires="x14">
            <control shapeId="55482" r:id="rId105" name="Check Box 186">
              <controlPr locked="0" defaultSize="0" autoFill="0" autoLine="0" autoPict="0">
                <anchor moveWithCells="1">
                  <from>
                    <xdr:col>6</xdr:col>
                    <xdr:colOff>228600</xdr:colOff>
                    <xdr:row>106</xdr:row>
                    <xdr:rowOff>504825</xdr:rowOff>
                  </from>
                  <to>
                    <xdr:col>6</xdr:col>
                    <xdr:colOff>1485900</xdr:colOff>
                    <xdr:row>106</xdr:row>
                    <xdr:rowOff>714375</xdr:rowOff>
                  </to>
                </anchor>
              </controlPr>
            </control>
          </mc:Choice>
        </mc:AlternateContent>
        <mc:AlternateContent xmlns:mc="http://schemas.openxmlformats.org/markup-compatibility/2006">
          <mc:Choice Requires="x14">
            <control shapeId="55483" r:id="rId106" name="Check Box 187">
              <controlPr locked="0" defaultSize="0" autoFill="0" autoLine="0" autoPict="0">
                <anchor moveWithCells="1">
                  <from>
                    <xdr:col>10</xdr:col>
                    <xdr:colOff>314325</xdr:colOff>
                    <xdr:row>105</xdr:row>
                    <xdr:rowOff>190500</xdr:rowOff>
                  </from>
                  <to>
                    <xdr:col>10</xdr:col>
                    <xdr:colOff>1219200</xdr:colOff>
                    <xdr:row>106</xdr:row>
                    <xdr:rowOff>114300</xdr:rowOff>
                  </to>
                </anchor>
              </controlPr>
            </control>
          </mc:Choice>
        </mc:AlternateContent>
        <mc:AlternateContent xmlns:mc="http://schemas.openxmlformats.org/markup-compatibility/2006">
          <mc:Choice Requires="x14">
            <control shapeId="55484" r:id="rId107" name="Check Box 188">
              <controlPr locked="0" defaultSize="0" autoFill="0" autoLine="0" autoPict="0">
                <anchor moveWithCells="1">
                  <from>
                    <xdr:col>10</xdr:col>
                    <xdr:colOff>1552575</xdr:colOff>
                    <xdr:row>105</xdr:row>
                    <xdr:rowOff>219075</xdr:rowOff>
                  </from>
                  <to>
                    <xdr:col>10</xdr:col>
                    <xdr:colOff>2581275</xdr:colOff>
                    <xdr:row>106</xdr:row>
                    <xdr:rowOff>85725</xdr:rowOff>
                  </to>
                </anchor>
              </controlPr>
            </control>
          </mc:Choice>
        </mc:AlternateContent>
        <mc:AlternateContent xmlns:mc="http://schemas.openxmlformats.org/markup-compatibility/2006">
          <mc:Choice Requires="x14">
            <control shapeId="55485" r:id="rId108" name="Check Box 189">
              <controlPr locked="0" defaultSize="0" autoFill="0" autoLine="0" autoPict="0">
                <anchor moveWithCells="1">
                  <from>
                    <xdr:col>10</xdr:col>
                    <xdr:colOff>561975</xdr:colOff>
                    <xdr:row>106</xdr:row>
                    <xdr:rowOff>428625</xdr:rowOff>
                  </from>
                  <to>
                    <xdr:col>10</xdr:col>
                    <xdr:colOff>2057400</xdr:colOff>
                    <xdr:row>106</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228A19F6-AAB4-4468-AC23-07F8BA9695CB}">
          <x14:formula1>
            <xm:f>'Drop Downs'!$J$2:$J$6</xm:f>
          </x14:formula1>
          <xm:sqref>D71:D72 D15:D16 D29:D30 D36:D37 D43:D44 D50:D51 D57:D58 D64:D65 D22:D23 D8:D11 D78:D79 D85:D86 D92:D93 D99:D100 D106:D107</xm:sqref>
        </x14:dataValidation>
        <x14:dataValidation type="list" allowBlank="1" showInputMessage="1" showErrorMessage="1" xr:uid="{2C519BB3-C97C-4794-82A4-ADD91168CE9A}">
          <x14:formula1>
            <xm:f>'Drop Downs'!$L$2:$L$102</xm:f>
          </x14:formula1>
          <xm:sqref>K20 D13:H13 K34 K27 K41 K48 K55 K62 K69 K76 D69:H69 D62:H62 D55:H55 D48:H48 D41:H41 D34:H34 D20:H20 D27:H27 K13 D76:H76 K83 D83:H83 K90 D90:H90 K97 D97:H97 K104 D104:H104 K111 D111:H111</xm:sqref>
        </x14:dataValidation>
        <x14:dataValidation type="list" allowBlank="1" showInputMessage="1" showErrorMessage="1" xr:uid="{CA8E1AED-C4A7-43CB-B1E0-C2171C0DD829}">
          <x14:formula1>
            <xm:f>'Drop Downs'!$AB$2:$AB$21</xm:f>
          </x14:formula1>
          <xm:sqref>J10 J73 J66 J59 J52 J45 J38 J31 J24 J17 J80 J87 J94 J101 J108</xm:sqref>
        </x14:dataValidation>
        <x14:dataValidation type="list" allowBlank="1" showInputMessage="1" showErrorMessage="1" xr:uid="{2C1FB701-1016-424A-B085-DFE19BEED270}">
          <x14:formula1>
            <xm:f>'Drop Downs'!$AA$2:$AA$22</xm:f>
          </x14:formula1>
          <xm:sqref>H10 H73 H66 H59 H52 H45 H38 H31 H24 H17 H80 H87 H94 H101 H108</xm:sqref>
        </x14:dataValidation>
        <x14:dataValidation type="list" allowBlank="1" showInputMessage="1" showErrorMessage="1" xr:uid="{045F77FA-5F58-4C79-944C-FE0895E202C4}">
          <x14:formula1>
            <xm:f>'Drop Downs'!$AD$1:$AD$7</xm:f>
          </x14:formula1>
          <xm:sqref>I10 I17 I24 I31 I38 I45 I52 I59 I66 I73 I80 I87 I94 I101 I108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4497-0184-469C-AF85-8545A8CCA055}">
  <sheetPr codeName="Sheet7"/>
  <dimension ref="A1:AN2"/>
  <sheetViews>
    <sheetView workbookViewId="0">
      <selection activeCell="J9" sqref="J9"/>
    </sheetView>
  </sheetViews>
  <sheetFormatPr defaultColWidth="8.85546875" defaultRowHeight="15" x14ac:dyDescent="0.25"/>
  <cols>
    <col min="4" max="4" width="12.42578125" customWidth="1"/>
    <col min="6" max="6" width="9.85546875" customWidth="1"/>
    <col min="7" max="7" width="12.42578125" customWidth="1"/>
    <col min="8" max="8" width="12" customWidth="1"/>
    <col min="9" max="9" width="10.140625" customWidth="1"/>
    <col min="10" max="10" width="28.5703125" customWidth="1"/>
    <col min="13" max="13" width="16.42578125" customWidth="1"/>
    <col min="14" max="14" width="8.140625" customWidth="1"/>
    <col min="15" max="15" width="20.5703125" customWidth="1"/>
    <col min="17" max="17" width="16.42578125" customWidth="1"/>
    <col min="18" max="18" width="12.140625" customWidth="1"/>
    <col min="19" max="19" width="16.42578125" customWidth="1"/>
    <col min="23" max="23" width="19.5703125" customWidth="1"/>
    <col min="25" max="25" width="27.140625" customWidth="1"/>
    <col min="26" max="26" width="27.5703125" customWidth="1"/>
    <col min="27" max="27" width="9.42578125" customWidth="1"/>
    <col min="31" max="34" width="19.42578125" customWidth="1"/>
    <col min="35" max="35" width="19.42578125" style="134" customWidth="1"/>
  </cols>
  <sheetData>
    <row r="1" spans="1:40" s="83" customFormat="1" ht="57.75" customHeight="1" x14ac:dyDescent="0.25">
      <c r="A1" s="29" t="s">
        <v>124</v>
      </c>
      <c r="B1" s="29" t="s">
        <v>125</v>
      </c>
      <c r="C1" s="29" t="s">
        <v>126</v>
      </c>
      <c r="D1" s="29" t="s">
        <v>127</v>
      </c>
      <c r="E1" s="29" t="s">
        <v>128</v>
      </c>
      <c r="F1" s="29" t="s">
        <v>129</v>
      </c>
      <c r="G1" s="29" t="s">
        <v>130</v>
      </c>
      <c r="H1" s="29" t="s">
        <v>131</v>
      </c>
      <c r="I1" s="29" t="s">
        <v>132</v>
      </c>
      <c r="J1" s="29" t="s">
        <v>133</v>
      </c>
      <c r="K1" s="115" t="s">
        <v>100</v>
      </c>
      <c r="L1" s="115" t="s">
        <v>113</v>
      </c>
      <c r="M1" s="115" t="s">
        <v>103</v>
      </c>
      <c r="N1" s="115" t="s">
        <v>109</v>
      </c>
      <c r="O1" s="115" t="s">
        <v>134</v>
      </c>
      <c r="P1" s="115" t="s">
        <v>135</v>
      </c>
      <c r="Q1" s="115" t="s">
        <v>136</v>
      </c>
      <c r="R1" s="115" t="s">
        <v>137</v>
      </c>
      <c r="S1" s="115" t="s">
        <v>138</v>
      </c>
      <c r="T1" s="115" t="s">
        <v>139</v>
      </c>
      <c r="U1" s="115" t="s">
        <v>140</v>
      </c>
      <c r="V1" s="115" t="s">
        <v>141</v>
      </c>
      <c r="W1" s="115" t="s">
        <v>142</v>
      </c>
      <c r="X1" s="115" t="s">
        <v>143</v>
      </c>
      <c r="Y1" s="115" t="s">
        <v>144</v>
      </c>
      <c r="Z1" s="115" t="s">
        <v>145</v>
      </c>
      <c r="AA1" s="115" t="s">
        <v>146</v>
      </c>
      <c r="AB1" s="115" t="s">
        <v>147</v>
      </c>
      <c r="AC1" s="115" t="s">
        <v>148</v>
      </c>
      <c r="AD1" s="115" t="s">
        <v>149</v>
      </c>
      <c r="AE1" s="115" t="s">
        <v>150</v>
      </c>
      <c r="AF1" s="115" t="s">
        <v>151</v>
      </c>
      <c r="AG1" s="115" t="s">
        <v>152</v>
      </c>
      <c r="AH1" s="115" t="s">
        <v>153</v>
      </c>
      <c r="AI1" s="115" t="s">
        <v>154</v>
      </c>
      <c r="AJ1" s="115" t="s">
        <v>155</v>
      </c>
      <c r="AK1" s="115" t="s">
        <v>156</v>
      </c>
      <c r="AL1" s="115" t="s">
        <v>157</v>
      </c>
      <c r="AM1" s="115" t="s">
        <v>158</v>
      </c>
      <c r="AN1" s="115" t="s">
        <v>159</v>
      </c>
    </row>
    <row r="2" spans="1:40" x14ac:dyDescent="0.25">
      <c r="A2" s="74">
        <f>'District Info'!D6</f>
        <v>0</v>
      </c>
      <c r="B2" s="74" t="str">
        <f>RIGHT(A2,8)</f>
        <v>0</v>
      </c>
      <c r="C2" s="74" t="str">
        <f>SUBSTITUTE(B2,"(", "")</f>
        <v>0</v>
      </c>
      <c r="D2" s="74" t="e">
        <f>LEFT(A2, LEN(A2)-8)</f>
        <v>#VALUE!</v>
      </c>
      <c r="E2" s="74" t="str">
        <f>SUBSTITUTE(C2,")", "")</f>
        <v>0</v>
      </c>
      <c r="F2" s="74">
        <f>IF(Extracting_W!AB2="Yes", 1,0)</f>
        <v>0</v>
      </c>
      <c r="G2" s="74">
        <f>IF(Extracting_W!AC2="Yes", 1,0)</f>
        <v>0</v>
      </c>
      <c r="H2" s="74">
        <f>IF(Extracting_W!AD2="Yes", 1,0)</f>
        <v>0</v>
      </c>
      <c r="I2" s="74">
        <f>IF(Extracting_W!AE2="Yes", 1,0)</f>
        <v>0</v>
      </c>
      <c r="J2" s="74">
        <f>IF(Extracting_W!AF2="Yes", 1,0)</f>
        <v>0</v>
      </c>
      <c r="K2" s="8" t="str">
        <f>IF(Weighting!X7="Yes", "1", "0")</f>
        <v>0</v>
      </c>
      <c r="L2" s="8" t="str">
        <f>IF(Weighting!X10="Yes", "1", "0")</f>
        <v>0</v>
      </c>
      <c r="M2" s="8" t="str">
        <f>IF(Weighting!X8="Yes", "1", "0")</f>
        <v>0</v>
      </c>
      <c r="N2" s="8" t="str">
        <f>IF(Weighting!X9="Yes", "1", "0")</f>
        <v>0</v>
      </c>
      <c r="O2" s="8" t="str">
        <f>IF(OR(Extracting_W!F2="Yes",Extracting_W!H2="Yes",Extracting_W!G2="Yes"), "1","0")</f>
        <v>0</v>
      </c>
      <c r="P2" s="8" t="str">
        <f>IF(Extracting_W!I2="Yes", "1","0")</f>
        <v>0</v>
      </c>
      <c r="Q2" s="8" t="str">
        <f>IF(Extracting_W!J2="Yes", "1","0")</f>
        <v>0</v>
      </c>
      <c r="R2" s="8" t="str">
        <f>IF(Extracting_W!K2="Yes", "1","0")</f>
        <v>0</v>
      </c>
      <c r="S2" s="8" t="str">
        <f>IF(Extracting_W!L2="Yes", "1","0")</f>
        <v>0</v>
      </c>
      <c r="T2" s="8" t="str">
        <f>IF(Extracting_W!M2="Yes", "1","0")</f>
        <v>0</v>
      </c>
      <c r="U2" s="8" t="str">
        <f>IF(Extracting_W!N2="Yes", "1","0")</f>
        <v>0</v>
      </c>
      <c r="V2" s="8" t="str">
        <f>IF(Extracting_W!O2="Yes", "1","0")</f>
        <v>0</v>
      </c>
      <c r="W2" s="8" t="str">
        <f>IF(Extracting_W!P2="Yes", "1","0")</f>
        <v>1</v>
      </c>
      <c r="X2" s="8" t="str">
        <f>IF(Extracting_W!Q2="Yes", "1","0")</f>
        <v>0</v>
      </c>
      <c r="Y2" s="8" t="str">
        <f>IF(Extracting_W!R2="Yes", "1","0")</f>
        <v>0</v>
      </c>
      <c r="Z2" s="8" t="str">
        <f>IF(Extracting_W!S2="Yes", "1","0")</f>
        <v>0</v>
      </c>
      <c r="AA2" s="8" t="str">
        <f>IF(Extracting_W!T2="Yes", "1","0")</f>
        <v>0</v>
      </c>
      <c r="AB2" s="8" t="str">
        <f>IF(Extracting_W!F5="Yes", "1","0")</f>
        <v>0</v>
      </c>
      <c r="AC2" s="8" t="str">
        <f>IF(Extracting_W!G5="Yes", "1","0")</f>
        <v>0</v>
      </c>
      <c r="AD2" s="8" t="str">
        <f>IF(Extracting_W!H5="Yes", "1","0")</f>
        <v>0</v>
      </c>
      <c r="AE2" s="8" t="str">
        <f>IF(Extracting_W!I5="Yes", "1","0")</f>
        <v>0</v>
      </c>
      <c r="AF2" s="8" t="str">
        <f>IF(Extracting_W!J5="Yes", "1","0")</f>
        <v>0</v>
      </c>
      <c r="AG2" s="8" t="str">
        <f>IF(Extracting_W!K5="Yes", "1","0")</f>
        <v>0</v>
      </c>
      <c r="AH2" s="8" t="str">
        <f>IF(Extracting_W!L5="Yes", "1","0")</f>
        <v>0</v>
      </c>
      <c r="AI2" s="84" t="str">
        <f>IF(Extracting_W!U2="Multiple Measures Entered", "1","0")</f>
        <v>0</v>
      </c>
      <c r="AJ2" s="8" t="str">
        <f>Weighting!X12</f>
        <v>0</v>
      </c>
      <c r="AK2" s="8" t="str">
        <f>Weighting!X13</f>
        <v>0</v>
      </c>
      <c r="AL2" s="8" t="str">
        <f>Weighting!X14</f>
        <v>0</v>
      </c>
      <c r="AM2" s="8" t="str">
        <f>Weighting!X15</f>
        <v>0</v>
      </c>
      <c r="AN2" s="8" t="str">
        <f>IF(OR(O2="1",P2="1",Q2="1",R2="1",S2="1",T2="1",U2="1",V2="1",W2="1",X2="1",Y2="1",Z2="1",AA2="1",AB2="1",AC2="1",AD2="1",AE2="1",AF2="1",AG2="1",AH2="1"),"1","0")</f>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2A37A-FCB4-4CC7-93CE-221D33549AC3}">
  <sheetPr codeName="Sheet4"/>
  <dimension ref="A1:Y2"/>
  <sheetViews>
    <sheetView workbookViewId="0">
      <selection activeCell="S5" sqref="S5"/>
    </sheetView>
  </sheetViews>
  <sheetFormatPr defaultColWidth="14.85546875" defaultRowHeight="79.7" customHeight="1" x14ac:dyDescent="0.25"/>
  <cols>
    <col min="1" max="1" width="30.140625" customWidth="1"/>
    <col min="2" max="2" width="21.5703125" customWidth="1"/>
    <col min="3" max="3" width="29" customWidth="1"/>
    <col min="4" max="7" width="9.42578125" customWidth="1"/>
    <col min="8" max="8" width="43.5703125" customWidth="1"/>
    <col min="9" max="18" width="11.42578125" customWidth="1"/>
    <col min="19" max="19" width="30.140625" customWidth="1"/>
    <col min="20" max="20" width="33.42578125" customWidth="1"/>
    <col min="21" max="21" width="34.85546875" customWidth="1"/>
    <col min="22" max="22" width="28.85546875" customWidth="1"/>
    <col min="23" max="23" width="47.85546875" customWidth="1"/>
    <col min="24" max="24" width="32.85546875" customWidth="1"/>
    <col min="25" max="25" width="39.140625" customWidth="1"/>
  </cols>
  <sheetData>
    <row r="1" spans="1:25" s="83" customFormat="1" ht="93.2" customHeight="1" x14ac:dyDescent="0.25">
      <c r="A1" s="29" t="str" cm="1">
        <f t="array" ref="A1:Y2">TRANSPOSE(HT_District!A3:B27)</f>
        <v>SCHOOL SYSTEM NAME AND NUMBER (select from drop down):</v>
      </c>
      <c r="B1" s="29" t="str">
        <v>Are you an 1882 partner or applying on behalf of an 1882 partner (Select Yes/No)</v>
      </c>
      <c r="C1" s="29" t="str">
        <v>Name of 1882 Partnership, if applicable</v>
      </c>
      <c r="D1" s="29" t="str">
        <v>Do you currently use a technical assistance provider?</v>
      </c>
      <c r="E1" s="29" t="str">
        <v>Name of technical assistance provider:</v>
      </c>
      <c r="F1" s="29" t="str">
        <v>Phone:</v>
      </c>
      <c r="G1" s="29" t="str">
        <v>Email:</v>
      </c>
      <c r="H1" s="29" t="str">
        <v>Describe the process by which the district and the technical assistance provider worked together to develop the school system's local designation system. Please specify the role of the district and the role of the technical assistance provider.</v>
      </c>
      <c r="I1" s="29" t="str">
        <v>NAME OF PERSON COMPLETING THE TIA APPLICATION:</v>
      </c>
      <c r="J1" s="29" t="str">
        <v>POSITION:</v>
      </c>
      <c r="K1" s="29" t="str">
        <v>PHONE:</v>
      </c>
      <c r="L1" s="29" t="str">
        <v>EXTENSION:</v>
      </c>
      <c r="M1" s="29" t="str">
        <v>E-MAIL:</v>
      </c>
      <c r="N1" s="29" t="str">
        <v>BACKUP CONTACT PERSON:</v>
      </c>
      <c r="O1" s="29" t="str">
        <v>POSITION:</v>
      </c>
      <c r="P1" s="29" t="str">
        <v>PHONE:</v>
      </c>
      <c r="Q1" s="29" t="str">
        <v>EXTENSION:</v>
      </c>
      <c r="R1" s="29" t="str">
        <v>E-MAIL:</v>
      </c>
      <c r="S1" s="29" t="str">
        <v>1. For the student growth variable, describe how the school system calculated the percentage of students who met/exceeded expected growth.</v>
      </c>
      <c r="T1" s="29" t="str">
        <v xml:space="preserve">2. Does your school system use STAAR for any Teacher Category?  If yes, please select which STAAR method your school system used to calculate expected growth targets from the dropdown on the right. If no, select NA. </v>
      </c>
      <c r="U1" s="29" t="str">
        <v>3. If your school system uses STAAR for any Teacher Category, describe in more detail how you set expected growth targets for those categories in the space on the right. If not applicable, type in "NA."</v>
      </c>
      <c r="V1" s="29" t="str">
        <v>4. If the school system conducted multiple scored observations, how was the final score determined for each dimension?</v>
      </c>
      <c r="W1" s="29" t="str">
        <v>5. What process did the school system use to determine which teachers would be designated (i.e. points model, straight performance standards)?  If additional criteria were used outside of growth and observation scores, describe how those making designation decisions used this information.</v>
      </c>
      <c r="X1" s="29" t="str">
        <v>6. Specify any unique local eligibility requirements for teachers and/or campuses (e.g., years of service in the school system, mentoring, attendance).</v>
      </c>
      <c r="Y1" s="29" t="str">
        <v>7. What changes were made, if any, to the organization of eligible teacher categories and/or component weighting when compared to your approved system application? Please refer to the Data Submission webpage for a list of allowable modifications.</v>
      </c>
    </row>
    <row r="2" spans="1:25" ht="79.7" customHeight="1" x14ac:dyDescent="0.25">
      <c r="A2" s="8">
        <v>0</v>
      </c>
      <c r="B2" s="8">
        <v>0</v>
      </c>
      <c r="C2" s="8">
        <v>0</v>
      </c>
      <c r="D2" s="8">
        <v>0</v>
      </c>
      <c r="E2" s="8">
        <v>0</v>
      </c>
      <c r="F2" s="8">
        <v>0</v>
      </c>
      <c r="G2" s="8">
        <v>0</v>
      </c>
      <c r="H2" s="8">
        <v>0</v>
      </c>
      <c r="I2" s="8">
        <v>0</v>
      </c>
      <c r="J2" s="8">
        <v>0</v>
      </c>
      <c r="K2" s="8">
        <v>0</v>
      </c>
      <c r="L2" s="8">
        <v>0</v>
      </c>
      <c r="M2" s="8">
        <v>0</v>
      </c>
      <c r="N2" s="8">
        <v>0</v>
      </c>
      <c r="O2" s="8">
        <v>0</v>
      </c>
      <c r="P2" s="8">
        <v>0</v>
      </c>
      <c r="Q2" s="8">
        <v>0</v>
      </c>
      <c r="R2" s="8">
        <v>0</v>
      </c>
      <c r="S2" s="8" t="str">
        <v>DO NOT LEAVE BLANK IN PORTAL</v>
      </c>
      <c r="T2" s="8">
        <v>0</v>
      </c>
      <c r="U2" s="8" t="str">
        <v>DO NOT LEAVE BLANK IN PORTAL</v>
      </c>
      <c r="V2" s="8" t="str">
        <v>DO NOT LEAVE BLANK IN PORTAL</v>
      </c>
      <c r="W2" s="8" t="str">
        <v>DO NOT LEAVE BLANK IN PORTAL</v>
      </c>
      <c r="X2" s="8" t="str">
        <v>DO NOT LEAVE BLANK IN PORTAL</v>
      </c>
      <c r="Y2" s="8" t="str">
        <v>DO NOT LEAVE BLANK IN PORTAL</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FF4D4-47FF-477D-A31D-456E6906103A}">
  <sheetPr codeName="Sheet5"/>
  <dimension ref="A1:B27"/>
  <sheetViews>
    <sheetView workbookViewId="0">
      <selection activeCell="A30" sqref="A30"/>
    </sheetView>
  </sheetViews>
  <sheetFormatPr defaultColWidth="8.85546875" defaultRowHeight="15" x14ac:dyDescent="0.25"/>
  <cols>
    <col min="1" max="1" width="70.140625" style="72" customWidth="1"/>
    <col min="2" max="2" width="94.42578125" customWidth="1"/>
  </cols>
  <sheetData>
    <row r="1" spans="1:2" x14ac:dyDescent="0.25">
      <c r="A1" s="71" t="s">
        <v>160</v>
      </c>
      <c r="B1" s="64" t="s">
        <v>161</v>
      </c>
    </row>
    <row r="2" spans="1:2" x14ac:dyDescent="0.25">
      <c r="A2" s="72" t="str">
        <f>'District Info'!C5</f>
        <v>ESC REGION-SERVED (select from drop down):</v>
      </c>
      <c r="B2" s="72">
        <f>'District Info'!D5</f>
        <v>0</v>
      </c>
    </row>
    <row r="3" spans="1:2" x14ac:dyDescent="0.25">
      <c r="A3" s="72" t="str">
        <f>'District Info'!C6</f>
        <v>SCHOOL SYSTEM NAME AND NUMBER (select from drop down):</v>
      </c>
      <c r="B3" s="72">
        <f>'District Info'!D6</f>
        <v>0</v>
      </c>
    </row>
    <row r="4" spans="1:2" ht="30" x14ac:dyDescent="0.25">
      <c r="A4" s="72" t="str">
        <f>'District Info'!C7</f>
        <v>Are you an 1882 partner or applying on behalf of an 1882 partner (Select Yes/No)</v>
      </c>
      <c r="B4" s="72">
        <f>'District Info'!D7</f>
        <v>0</v>
      </c>
    </row>
    <row r="5" spans="1:2" x14ac:dyDescent="0.25">
      <c r="A5" s="72" t="str">
        <f>'District Info'!C8</f>
        <v>Name of 1882 Partnership, if applicable</v>
      </c>
      <c r="B5" s="72">
        <f>'District Info'!D8</f>
        <v>0</v>
      </c>
    </row>
    <row r="6" spans="1:2" x14ac:dyDescent="0.25">
      <c r="A6" s="72" t="str">
        <f>'District Info'!C9</f>
        <v>Do you currently use a technical assistance provider?</v>
      </c>
      <c r="B6" s="72">
        <f>'District Info'!D9</f>
        <v>0</v>
      </c>
    </row>
    <row r="7" spans="1:2" x14ac:dyDescent="0.25">
      <c r="A7" s="72" t="str">
        <f>'District Info'!C10</f>
        <v>Name of technical assistance provider:</v>
      </c>
      <c r="B7" s="72">
        <f>'District Info'!D10</f>
        <v>0</v>
      </c>
    </row>
    <row r="8" spans="1:2" x14ac:dyDescent="0.25">
      <c r="A8" s="72" t="str">
        <f>'District Info'!C11</f>
        <v>Phone:</v>
      </c>
      <c r="B8" s="72">
        <f>'District Info'!D11</f>
        <v>0</v>
      </c>
    </row>
    <row r="9" spans="1:2" x14ac:dyDescent="0.25">
      <c r="A9" s="72" t="str">
        <f>'District Info'!C12</f>
        <v>Email:</v>
      </c>
      <c r="B9" s="72">
        <f>'District Info'!D12</f>
        <v>0</v>
      </c>
    </row>
    <row r="10" spans="1:2" ht="60" x14ac:dyDescent="0.25">
      <c r="A10" s="72" t="str">
        <f>'District Info'!C13</f>
        <v>Describe the process by which the district and the technical assistance provider worked together to develop the school system's local designation system. Please specify the role of the district and the role of the technical assistance provider.</v>
      </c>
      <c r="B10" s="72">
        <f>'District Info'!D13</f>
        <v>0</v>
      </c>
    </row>
    <row r="11" spans="1:2" x14ac:dyDescent="0.25">
      <c r="A11" s="72" t="str">
        <f>'District Info'!C15</f>
        <v>NAME OF PERSON COMPLETING THE TIA APPLICATION:</v>
      </c>
      <c r="B11" s="72">
        <f>'District Info'!D15</f>
        <v>0</v>
      </c>
    </row>
    <row r="12" spans="1:2" x14ac:dyDescent="0.25">
      <c r="A12" s="72" t="str">
        <f>'District Info'!C16</f>
        <v>POSITION:</v>
      </c>
      <c r="B12" s="72">
        <f>'District Info'!D16</f>
        <v>0</v>
      </c>
    </row>
    <row r="13" spans="1:2" x14ac:dyDescent="0.25">
      <c r="A13" s="72" t="str">
        <f>'District Info'!C17</f>
        <v>PHONE:</v>
      </c>
      <c r="B13" s="72">
        <f>'District Info'!D17</f>
        <v>0</v>
      </c>
    </row>
    <row r="14" spans="1:2" x14ac:dyDescent="0.25">
      <c r="A14" s="72" t="str">
        <f>'District Info'!C18</f>
        <v>EXTENSION:</v>
      </c>
      <c r="B14" s="72">
        <f>'District Info'!D18</f>
        <v>0</v>
      </c>
    </row>
    <row r="15" spans="1:2" x14ac:dyDescent="0.25">
      <c r="A15" s="72" t="str">
        <f>'District Info'!C19</f>
        <v>E-MAIL:</v>
      </c>
      <c r="B15" s="72">
        <f>'District Info'!D19</f>
        <v>0</v>
      </c>
    </row>
    <row r="16" spans="1:2" x14ac:dyDescent="0.25">
      <c r="A16" s="72" t="str">
        <f>'District Info'!C21</f>
        <v>BACKUP CONTACT PERSON:</v>
      </c>
      <c r="B16" s="72">
        <f>'District Info'!D21</f>
        <v>0</v>
      </c>
    </row>
    <row r="17" spans="1:2" x14ac:dyDescent="0.25">
      <c r="A17" s="72" t="str">
        <f>'District Info'!C22</f>
        <v>POSITION:</v>
      </c>
      <c r="B17" s="72">
        <f>'District Info'!D22</f>
        <v>0</v>
      </c>
    </row>
    <row r="18" spans="1:2" x14ac:dyDescent="0.25">
      <c r="A18" s="72" t="str">
        <f>'District Info'!C23</f>
        <v>PHONE:</v>
      </c>
      <c r="B18" s="72">
        <f>'District Info'!D23</f>
        <v>0</v>
      </c>
    </row>
    <row r="19" spans="1:2" x14ac:dyDescent="0.25">
      <c r="A19" s="72" t="str">
        <f>'District Info'!C24</f>
        <v>EXTENSION:</v>
      </c>
      <c r="B19" s="72">
        <f>'District Info'!D24</f>
        <v>0</v>
      </c>
    </row>
    <row r="20" spans="1:2" x14ac:dyDescent="0.25">
      <c r="A20" s="72" t="str">
        <f>'District Info'!C25</f>
        <v>E-MAIL:</v>
      </c>
      <c r="B20" s="72">
        <f>'District Info'!D25</f>
        <v>0</v>
      </c>
    </row>
    <row r="21" spans="1:2" ht="49.35" customHeight="1" x14ac:dyDescent="0.25">
      <c r="A21" s="72" t="str">
        <f>'District Info'!C30</f>
        <v>1. For the student growth variable, describe how the school system calculated the percentage of students who met/exceeded expected growth.</v>
      </c>
      <c r="B21" s="72" t="str">
        <f>'District Info'!D30</f>
        <v>DO NOT LEAVE BLANK IN PORTAL</v>
      </c>
    </row>
    <row r="22" spans="1:2" ht="58.35" customHeight="1" x14ac:dyDescent="0.25">
      <c r="A22" s="72" t="str">
        <f>'District Info'!C31</f>
        <v xml:space="preserve">2. Does your school system use STAAR for any Teacher Category?  If yes, please select which STAAR method your school system used to calculate expected growth targets from the dropdown on the right. If no, select NA. </v>
      </c>
      <c r="B22" s="72">
        <f>'District Info'!D31</f>
        <v>0</v>
      </c>
    </row>
    <row r="23" spans="1:2" ht="60.75" customHeight="1" x14ac:dyDescent="0.25">
      <c r="A23" s="72" t="str">
        <f>'District Info'!C32</f>
        <v>3. If your school system uses STAAR for any Teacher Category, describe in more detail how you set expected growth targets for those categories in the space on the right. If not applicable, type in "NA."</v>
      </c>
      <c r="B23" s="72" t="str">
        <f>'District Info'!D32</f>
        <v>DO NOT LEAVE BLANK IN PORTAL</v>
      </c>
    </row>
    <row r="24" spans="1:2" ht="30" x14ac:dyDescent="0.25">
      <c r="A24" s="72" t="str">
        <f>'District Info'!C33</f>
        <v>4. If the school system conducted multiple scored observations, how was the final score determined for each dimension?</v>
      </c>
      <c r="B24" s="72" t="str">
        <f>'District Info'!D33</f>
        <v>DO NOT LEAVE BLANK IN PORTAL</v>
      </c>
    </row>
    <row r="25" spans="1:2" ht="60.75" customHeight="1" x14ac:dyDescent="0.25">
      <c r="A25" s="72" t="str">
        <f>'District Info'!C34</f>
        <v>5. What process did the school system use to determine which teachers would be designated (i.e. points model, straight performance standards)?  If additional criteria were used outside of growth and observation scores, describe how those making designation decisions used this information.</v>
      </c>
      <c r="B25" s="72" t="str">
        <f>'District Info'!D34</f>
        <v>DO NOT LEAVE BLANK IN PORTAL</v>
      </c>
    </row>
    <row r="26" spans="1:2" ht="45" x14ac:dyDescent="0.25">
      <c r="A26" s="72" t="str">
        <f>'District Info'!C35</f>
        <v>6. Specify any unique local eligibility requirements for teachers and/or campuses (e.g., years of service in the school system, mentoring, attendance).</v>
      </c>
      <c r="B26" s="72" t="str">
        <f>'District Info'!D35</f>
        <v>DO NOT LEAVE BLANK IN PORTAL</v>
      </c>
    </row>
    <row r="27" spans="1:2" ht="60" x14ac:dyDescent="0.25">
      <c r="A27" s="72" t="str">
        <f>'District Info'!C36</f>
        <v>7. What changes were made, if any, to the organization of eligible teacher categories and/or component weighting when compared to your approved system application? Please refer to the Data Submission webpage for a list of allowable modifications.</v>
      </c>
      <c r="B27" s="72" t="str">
        <f>'District Info'!D36</f>
        <v>DO NOT LEAVE BLANK IN PORTAL</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8EF8-126B-4839-B65F-F01AAECFB0B2}">
  <sheetPr codeName="Sheet6"/>
  <dimension ref="A1:C10"/>
  <sheetViews>
    <sheetView workbookViewId="0">
      <selection activeCell="B19" sqref="B19"/>
    </sheetView>
  </sheetViews>
  <sheetFormatPr defaultColWidth="8.85546875" defaultRowHeight="15" x14ac:dyDescent="0.25"/>
  <cols>
    <col min="1" max="1" width="50" customWidth="1"/>
    <col min="2" max="2" width="54" customWidth="1"/>
    <col min="3" max="3" width="35.85546875" customWidth="1"/>
  </cols>
  <sheetData>
    <row r="1" spans="1:3" x14ac:dyDescent="0.25">
      <c r="A1" t="s">
        <v>162</v>
      </c>
      <c r="B1" t="s">
        <v>163</v>
      </c>
      <c r="C1" t="s">
        <v>80</v>
      </c>
    </row>
    <row r="2" spans="1:3" x14ac:dyDescent="0.25">
      <c r="A2">
        <f>'District Info'!C40</f>
        <v>0</v>
      </c>
      <c r="B2">
        <f>'District Info'!D40</f>
        <v>0</v>
      </c>
      <c r="C2">
        <f>'District Info'!E40</f>
        <v>0</v>
      </c>
    </row>
    <row r="3" spans="1:3" x14ac:dyDescent="0.25">
      <c r="A3">
        <f>'District Info'!C41</f>
        <v>0</v>
      </c>
      <c r="B3">
        <f>'District Info'!D41</f>
        <v>0</v>
      </c>
      <c r="C3">
        <f>'District Info'!E41</f>
        <v>0</v>
      </c>
    </row>
    <row r="4" spans="1:3" x14ac:dyDescent="0.25">
      <c r="A4">
        <f>'District Info'!C42</f>
        <v>0</v>
      </c>
      <c r="B4">
        <f>'District Info'!D42</f>
        <v>0</v>
      </c>
      <c r="C4">
        <f>'District Info'!E42</f>
        <v>0</v>
      </c>
    </row>
    <row r="5" spans="1:3" x14ac:dyDescent="0.25">
      <c r="A5">
        <f>'District Info'!C43</f>
        <v>0</v>
      </c>
      <c r="B5">
        <f>'District Info'!D43</f>
        <v>0</v>
      </c>
      <c r="C5">
        <f>'District Info'!E43</f>
        <v>0</v>
      </c>
    </row>
    <row r="6" spans="1:3" x14ac:dyDescent="0.25">
      <c r="A6">
        <f>'District Info'!C44</f>
        <v>0</v>
      </c>
      <c r="B6">
        <f>'District Info'!D44</f>
        <v>0</v>
      </c>
      <c r="C6">
        <f>'District Info'!E44</f>
        <v>0</v>
      </c>
    </row>
    <row r="7" spans="1:3" x14ac:dyDescent="0.25">
      <c r="A7">
        <f>'District Info'!C45</f>
        <v>0</v>
      </c>
      <c r="B7">
        <f>'District Info'!D45</f>
        <v>0</v>
      </c>
      <c r="C7">
        <f>'District Info'!E45</f>
        <v>0</v>
      </c>
    </row>
    <row r="8" spans="1:3" x14ac:dyDescent="0.25">
      <c r="A8">
        <f>'District Info'!C46</f>
        <v>0</v>
      </c>
      <c r="B8">
        <f>'District Info'!D46</f>
        <v>0</v>
      </c>
      <c r="C8">
        <f>'District Info'!E46</f>
        <v>0</v>
      </c>
    </row>
    <row r="9" spans="1:3" x14ac:dyDescent="0.25">
      <c r="A9">
        <f>'District Info'!C47</f>
        <v>0</v>
      </c>
      <c r="B9">
        <f>'District Info'!D47</f>
        <v>0</v>
      </c>
      <c r="C9">
        <f>'District Info'!E47</f>
        <v>0</v>
      </c>
    </row>
    <row r="10" spans="1:3" x14ac:dyDescent="0.25">
      <c r="A10">
        <f>'District Info'!C48</f>
        <v>0</v>
      </c>
      <c r="B10">
        <f>'District Info'!D48</f>
        <v>0</v>
      </c>
      <c r="C10">
        <f>'District Info'!E48</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72BAF-4CF9-4915-8E64-4860C95A95CD}">
  <sheetPr codeName="Sheet8"/>
  <dimension ref="A1:AH8"/>
  <sheetViews>
    <sheetView tabSelected="1" zoomScaleNormal="100" workbookViewId="0">
      <pane ySplit="1" topLeftCell="A2" activePane="bottomLeft" state="frozen"/>
      <selection pane="bottomLeft" activeCell="L9" sqref="L9"/>
    </sheetView>
  </sheetViews>
  <sheetFormatPr defaultColWidth="8.85546875" defaultRowHeight="15" x14ac:dyDescent="0.25"/>
  <cols>
    <col min="1" max="1" width="17.140625" style="59" customWidth="1"/>
    <col min="2" max="3" width="23.85546875" style="8" customWidth="1"/>
    <col min="4" max="4" width="18.5703125" style="96" customWidth="1"/>
    <col min="5" max="5" width="18.5703125" style="95" customWidth="1"/>
    <col min="6" max="6" width="18.42578125" style="8" customWidth="1"/>
    <col min="7" max="9" width="20.140625" style="88" customWidth="1"/>
    <col min="10" max="10" width="25.5703125" style="8" customWidth="1"/>
    <col min="11" max="11" width="19.5703125" style="94" customWidth="1"/>
    <col min="12" max="12" width="27.140625" style="94" customWidth="1"/>
    <col min="13" max="13" width="18" style="93" customWidth="1"/>
    <col min="14" max="14" width="18" style="92" customWidth="1"/>
    <col min="15" max="15" width="28.42578125" style="92" customWidth="1"/>
    <col min="16" max="17" width="28.42578125" style="91" customWidth="1"/>
    <col min="18" max="18" width="21" style="91" customWidth="1"/>
    <col min="19" max="19" width="21" style="90" customWidth="1"/>
    <col min="20" max="20" width="21" style="89" customWidth="1"/>
    <col min="21" max="21" width="38.140625" style="52" customWidth="1"/>
    <col min="22" max="34" width="17.5703125" style="88" customWidth="1"/>
    <col min="35" max="16384" width="8.85546875" style="1"/>
  </cols>
  <sheetData>
    <row r="1" spans="1:34" s="51" customFormat="1" ht="74.25" customHeight="1" x14ac:dyDescent="0.25">
      <c r="A1" s="98" t="s">
        <v>164</v>
      </c>
      <c r="B1" s="60" t="s">
        <v>165</v>
      </c>
      <c r="C1" s="60" t="s">
        <v>166</v>
      </c>
      <c r="D1" s="60" t="s">
        <v>167</v>
      </c>
      <c r="E1" s="60" t="s">
        <v>168</v>
      </c>
      <c r="F1" s="97" t="s">
        <v>169</v>
      </c>
      <c r="G1" s="60" t="s">
        <v>170</v>
      </c>
      <c r="H1" s="60" t="s">
        <v>171</v>
      </c>
      <c r="I1" s="60" t="s">
        <v>172</v>
      </c>
      <c r="J1" s="60" t="s">
        <v>173</v>
      </c>
      <c r="K1" s="98" t="s">
        <v>174</v>
      </c>
      <c r="L1" s="60" t="s">
        <v>175</v>
      </c>
      <c r="M1" s="60" t="s">
        <v>176</v>
      </c>
      <c r="N1" s="60" t="s">
        <v>177</v>
      </c>
      <c r="O1" s="60" t="s">
        <v>178</v>
      </c>
      <c r="P1" s="60" t="s">
        <v>179</v>
      </c>
      <c r="Q1" s="60" t="s">
        <v>180</v>
      </c>
      <c r="R1" s="60" t="s">
        <v>181</v>
      </c>
      <c r="S1" s="60" t="s">
        <v>182</v>
      </c>
      <c r="T1" s="60" t="s">
        <v>183</v>
      </c>
      <c r="U1" s="60" t="s">
        <v>184</v>
      </c>
      <c r="V1" s="60" t="s">
        <v>3090</v>
      </c>
      <c r="W1" s="60" t="s">
        <v>3091</v>
      </c>
      <c r="X1" s="60" t="s">
        <v>3092</v>
      </c>
      <c r="Y1" s="60" t="s">
        <v>3093</v>
      </c>
      <c r="Z1" s="60" t="s">
        <v>3094</v>
      </c>
      <c r="AA1" s="60" t="s">
        <v>3095</v>
      </c>
      <c r="AB1" s="60" t="s">
        <v>3096</v>
      </c>
      <c r="AC1" s="60" t="s">
        <v>3097</v>
      </c>
      <c r="AD1" s="60" t="s">
        <v>3098</v>
      </c>
      <c r="AE1" s="60" t="s">
        <v>3099</v>
      </c>
      <c r="AF1" s="60" t="s">
        <v>3100</v>
      </c>
      <c r="AG1" s="60" t="s">
        <v>3101</v>
      </c>
      <c r="AH1" s="60" t="s">
        <v>3102</v>
      </c>
    </row>
    <row r="2" spans="1:34" x14ac:dyDescent="0.25">
      <c r="A2" s="59" t="s">
        <v>185</v>
      </c>
      <c r="B2" s="8" t="s">
        <v>186</v>
      </c>
      <c r="C2" s="55"/>
      <c r="D2" s="58">
        <v>777777777</v>
      </c>
      <c r="E2" s="58">
        <v>4444444</v>
      </c>
      <c r="F2" s="57">
        <v>7725</v>
      </c>
      <c r="G2" s="55" t="s">
        <v>187</v>
      </c>
      <c r="H2" s="55"/>
      <c r="I2" s="55" t="s">
        <v>188</v>
      </c>
      <c r="J2" s="56" t="s">
        <v>189</v>
      </c>
      <c r="K2" s="55" t="s">
        <v>190</v>
      </c>
      <c r="L2" s="55" t="s">
        <v>191</v>
      </c>
      <c r="M2" s="52" t="s">
        <v>192</v>
      </c>
      <c r="N2" s="56">
        <v>5</v>
      </c>
      <c r="O2" s="55" t="s">
        <v>193</v>
      </c>
      <c r="P2" s="55" t="s">
        <v>194</v>
      </c>
      <c r="Q2" s="55" t="s">
        <v>195</v>
      </c>
      <c r="R2" s="54">
        <v>1234567890</v>
      </c>
      <c r="S2" s="33" t="s">
        <v>196</v>
      </c>
      <c r="T2" s="33" t="s">
        <v>197</v>
      </c>
      <c r="U2" s="53">
        <v>0.5</v>
      </c>
      <c r="V2" s="52">
        <v>4</v>
      </c>
      <c r="W2" s="52">
        <v>5</v>
      </c>
      <c r="X2" s="52">
        <v>3</v>
      </c>
      <c r="Y2" s="52">
        <v>5</v>
      </c>
      <c r="Z2" s="52">
        <v>4</v>
      </c>
      <c r="AA2" s="52">
        <v>2</v>
      </c>
      <c r="AB2" s="52">
        <v>4</v>
      </c>
      <c r="AC2" s="52">
        <v>4</v>
      </c>
      <c r="AD2" s="52">
        <v>4</v>
      </c>
      <c r="AE2" s="52">
        <v>4</v>
      </c>
      <c r="AF2" s="52">
        <v>4</v>
      </c>
      <c r="AG2" s="52">
        <v>5</v>
      </c>
      <c r="AH2" s="52">
        <v>5</v>
      </c>
    </row>
    <row r="3" spans="1:34" x14ac:dyDescent="0.25">
      <c r="D3" s="8"/>
      <c r="E3" s="8"/>
      <c r="G3" s="8"/>
      <c r="H3" s="8"/>
      <c r="I3" s="8"/>
      <c r="K3" s="59"/>
      <c r="L3" s="8"/>
      <c r="M3" s="8"/>
      <c r="N3" s="8"/>
      <c r="O3" s="8"/>
      <c r="P3" s="8"/>
      <c r="Q3" s="8"/>
      <c r="R3" s="8"/>
      <c r="S3" s="8"/>
      <c r="T3" s="8"/>
      <c r="U3" s="8"/>
      <c r="V3" s="8"/>
      <c r="W3" s="8"/>
      <c r="X3" s="8"/>
      <c r="Y3" s="8"/>
      <c r="Z3" s="8"/>
      <c r="AA3" s="8"/>
      <c r="AB3" s="8"/>
      <c r="AC3" s="8"/>
      <c r="AD3" s="8"/>
      <c r="AE3" s="8"/>
      <c r="AF3" s="8"/>
      <c r="AG3" s="8"/>
      <c r="AH3" s="8"/>
    </row>
    <row r="4" spans="1:34" x14ac:dyDescent="0.25">
      <c r="D4" s="8"/>
      <c r="E4" s="8"/>
      <c r="G4" s="8"/>
      <c r="H4" s="8"/>
      <c r="I4" s="8"/>
      <c r="K4" s="59"/>
      <c r="L4" s="8"/>
      <c r="M4" s="8"/>
      <c r="N4" s="8"/>
      <c r="O4" s="8"/>
      <c r="P4" s="8"/>
      <c r="Q4" s="8"/>
      <c r="R4" s="8"/>
      <c r="S4" s="8"/>
      <c r="T4" s="8"/>
      <c r="U4" s="8"/>
      <c r="V4" s="8"/>
      <c r="W4" s="8"/>
      <c r="X4" s="8"/>
      <c r="Y4" s="8"/>
      <c r="Z4" s="8"/>
      <c r="AA4" s="8"/>
      <c r="AB4" s="8"/>
      <c r="AC4" s="8"/>
      <c r="AD4" s="8"/>
      <c r="AE4" s="8"/>
      <c r="AF4" s="8"/>
      <c r="AG4" s="8"/>
      <c r="AH4" s="8"/>
    </row>
    <row r="5" spans="1:34" x14ac:dyDescent="0.25">
      <c r="D5" s="8"/>
      <c r="E5" s="8"/>
      <c r="G5" s="8"/>
      <c r="H5" s="8"/>
      <c r="I5" s="8"/>
      <c r="K5" s="59"/>
      <c r="L5" s="8"/>
      <c r="M5" s="8"/>
      <c r="N5" s="8"/>
      <c r="O5" s="8"/>
      <c r="P5" s="8"/>
      <c r="Q5" s="8"/>
      <c r="R5" s="8"/>
      <c r="S5" s="8"/>
      <c r="T5" s="8"/>
      <c r="U5" s="8"/>
      <c r="V5" s="8"/>
      <c r="W5" s="8"/>
      <c r="X5" s="8"/>
      <c r="Y5" s="8"/>
      <c r="Z5" s="8"/>
      <c r="AA5" s="8"/>
      <c r="AB5" s="8"/>
      <c r="AC5" s="8"/>
      <c r="AD5" s="8"/>
      <c r="AE5" s="8"/>
      <c r="AF5" s="8"/>
      <c r="AG5" s="8"/>
      <c r="AH5" s="8"/>
    </row>
    <row r="6" spans="1:34" x14ac:dyDescent="0.25">
      <c r="D6" s="8"/>
      <c r="E6" s="8"/>
      <c r="G6" s="8"/>
      <c r="H6" s="8"/>
      <c r="I6" s="8"/>
      <c r="K6" s="59"/>
      <c r="L6" s="8"/>
      <c r="M6" s="8"/>
      <c r="N6" s="8"/>
      <c r="O6" s="8"/>
      <c r="P6" s="8"/>
      <c r="Q6" s="8"/>
      <c r="R6" s="8"/>
      <c r="S6" s="8"/>
      <c r="T6" s="8"/>
      <c r="U6" s="8"/>
      <c r="V6" s="8"/>
      <c r="W6" s="8"/>
      <c r="X6" s="8"/>
      <c r="Y6" s="8"/>
      <c r="Z6" s="8"/>
      <c r="AA6" s="8"/>
      <c r="AB6" s="8"/>
      <c r="AC6" s="8"/>
      <c r="AD6" s="8"/>
      <c r="AE6" s="8"/>
      <c r="AF6" s="8"/>
      <c r="AG6" s="8"/>
      <c r="AH6" s="8"/>
    </row>
    <row r="7" spans="1:34" x14ac:dyDescent="0.25">
      <c r="D7" s="8"/>
      <c r="E7" s="8"/>
      <c r="G7" s="8"/>
      <c r="H7" s="8"/>
      <c r="I7" s="8"/>
      <c r="K7" s="59"/>
      <c r="L7" s="8"/>
      <c r="M7" s="8"/>
      <c r="N7" s="8"/>
      <c r="O7" s="8"/>
      <c r="P7" s="8"/>
      <c r="Q7" s="8"/>
      <c r="R7" s="8"/>
      <c r="S7" s="8"/>
      <c r="T7" s="8"/>
      <c r="U7" s="8"/>
      <c r="V7" s="8"/>
      <c r="W7" s="8"/>
      <c r="X7" s="8"/>
      <c r="Y7" s="8"/>
      <c r="Z7" s="8"/>
      <c r="AA7" s="8"/>
      <c r="AB7" s="8"/>
      <c r="AC7" s="8"/>
      <c r="AD7" s="8"/>
      <c r="AE7" s="8"/>
      <c r="AF7" s="8"/>
      <c r="AG7" s="8"/>
      <c r="AH7" s="8"/>
    </row>
    <row r="8" spans="1:34" x14ac:dyDescent="0.25">
      <c r="D8" s="8"/>
      <c r="E8" s="8"/>
      <c r="G8" s="8"/>
      <c r="H8" s="8"/>
      <c r="I8" s="8"/>
      <c r="K8" s="59"/>
      <c r="L8" s="8"/>
      <c r="M8" s="8"/>
      <c r="N8" s="8"/>
      <c r="O8" s="8"/>
      <c r="P8" s="8"/>
      <c r="Q8" s="8"/>
      <c r="R8" s="8"/>
      <c r="S8" s="8"/>
      <c r="T8" s="8"/>
      <c r="U8" s="8"/>
      <c r="V8" s="8"/>
      <c r="W8" s="8"/>
      <c r="X8" s="8"/>
      <c r="Y8" s="8"/>
      <c r="Z8" s="8"/>
      <c r="AA8" s="8"/>
      <c r="AB8" s="8"/>
      <c r="AC8" s="8"/>
      <c r="AD8" s="8"/>
      <c r="AE8" s="8"/>
      <c r="AF8" s="8"/>
      <c r="AG8" s="8"/>
      <c r="AH8" s="8"/>
    </row>
  </sheetData>
  <phoneticPr fontId="39" type="noConversion"/>
  <conditionalFormatting sqref="A2">
    <cfRule type="expression" dxfId="29" priority="22">
      <formula>OR(ISBLANK($A2),LEN($A2)&gt;6)</formula>
    </cfRule>
  </conditionalFormatting>
  <conditionalFormatting sqref="B2">
    <cfRule type="expression" dxfId="28" priority="21">
      <formula>OR(ISBLANK($B2),$B2=" ")</formula>
    </cfRule>
  </conditionalFormatting>
  <conditionalFormatting sqref="D2">
    <cfRule type="expression" dxfId="27" priority="20">
      <formula>OR(ISBLANK($D2),LEN($D2)&gt;10)</formula>
    </cfRule>
  </conditionalFormatting>
  <conditionalFormatting sqref="E2">
    <cfRule type="expression" dxfId="26" priority="19">
      <formula>OR(ISBLANK($E2),LEN($E2)&gt;7)</formula>
    </cfRule>
  </conditionalFormatting>
  <conditionalFormatting sqref="F2">
    <cfRule type="expression" dxfId="25" priority="18">
      <formula>OR(ISBLANK($F2),$F2&gt;DATE(2020,1,1))</formula>
    </cfRule>
  </conditionalFormatting>
  <conditionalFormatting sqref="G2">
    <cfRule type="expression" dxfId="24" priority="37">
      <formula>OR(ISBLANK($G2),$G2=" ")</formula>
    </cfRule>
  </conditionalFormatting>
  <conditionalFormatting sqref="I2">
    <cfRule type="expression" dxfId="23" priority="38">
      <formula>OR(ISBLANK($I2),$I2=" ")</formula>
    </cfRule>
  </conditionalFormatting>
  <conditionalFormatting sqref="J2">
    <cfRule type="expression" dxfId="22" priority="17">
      <formula>OR(ISBLANK($J2),$J2=" ")</formula>
    </cfRule>
  </conditionalFormatting>
  <conditionalFormatting sqref="K2">
    <cfRule type="expression" dxfId="21" priority="28">
      <formula>OR(ISBLANK($K2),LEN($K2)&gt;9)</formula>
    </cfRule>
  </conditionalFormatting>
  <conditionalFormatting sqref="L2">
    <cfRule type="expression" dxfId="20" priority="16">
      <formula>OR(ISBLANK($L2),$L2=" ")</formula>
    </cfRule>
  </conditionalFormatting>
  <conditionalFormatting sqref="M2">
    <cfRule type="expression" dxfId="19" priority="1070">
      <formula>ISBLANK($M2)</formula>
    </cfRule>
  </conditionalFormatting>
  <conditionalFormatting sqref="N2">
    <cfRule type="expression" dxfId="18" priority="27">
      <formula>ISBLANK($N2)</formula>
    </cfRule>
  </conditionalFormatting>
  <conditionalFormatting sqref="O2">
    <cfRule type="expression" dxfId="17" priority="26">
      <formula>OR(ISBLANK($O2),LEN($O2)&lt;8)</formula>
    </cfRule>
  </conditionalFormatting>
  <conditionalFormatting sqref="P2">
    <cfRule type="expression" dxfId="16" priority="25">
      <formula>ISBLANK($P2)</formula>
    </cfRule>
  </conditionalFormatting>
  <conditionalFormatting sqref="Q2">
    <cfRule type="expression" dxfId="15" priority="24">
      <formula>ISBLANK($Q2)</formula>
    </cfRule>
  </conditionalFormatting>
  <conditionalFormatting sqref="R2">
    <cfRule type="expression" dxfId="14" priority="23">
      <formula>OR(ISBLANK($R2),LEN($R2)&gt;10)</formula>
    </cfRule>
  </conditionalFormatting>
  <conditionalFormatting sqref="U2">
    <cfRule type="expression" dxfId="13" priority="14">
      <formula>ISBLANK($U2)</formula>
    </cfRule>
  </conditionalFormatting>
  <conditionalFormatting sqref="V2">
    <cfRule type="expression" dxfId="12" priority="13">
      <formula>OR(ISBLANK($V2),$V2&gt;5)</formula>
    </cfRule>
  </conditionalFormatting>
  <conditionalFormatting sqref="W2">
    <cfRule type="expression" dxfId="11" priority="12">
      <formula>OR(ISBLANK($W2),$W2&gt;5)</formula>
    </cfRule>
  </conditionalFormatting>
  <conditionalFormatting sqref="X2">
    <cfRule type="expression" dxfId="10" priority="11">
      <formula>OR(ISBLANK($X2),$X2&gt;5)</formula>
    </cfRule>
  </conditionalFormatting>
  <conditionalFormatting sqref="Y2">
    <cfRule type="expression" dxfId="9" priority="10">
      <formula>OR(ISBLANK($Y2),$Y2&gt;5)</formula>
    </cfRule>
  </conditionalFormatting>
  <conditionalFormatting sqref="Z2">
    <cfRule type="expression" dxfId="8" priority="9">
      <formula>OR(ISBLANK($Z2),$Z2&gt;5)</formula>
    </cfRule>
  </conditionalFormatting>
  <conditionalFormatting sqref="AA2">
    <cfRule type="expression" dxfId="7" priority="8">
      <formula>OR(ISBLANK($AA2),$AA2&gt;5)</formula>
    </cfRule>
  </conditionalFormatting>
  <conditionalFormatting sqref="AB2">
    <cfRule type="expression" dxfId="6" priority="7">
      <formula>OR(ISBLANK($AB2),$AB2&gt;5)</formula>
    </cfRule>
  </conditionalFormatting>
  <conditionalFormatting sqref="AC2">
    <cfRule type="expression" dxfId="5" priority="6">
      <formula>OR(ISBLANK($AC2),$AC2&gt;5)</formula>
    </cfRule>
  </conditionalFormatting>
  <conditionalFormatting sqref="AD2">
    <cfRule type="expression" dxfId="4" priority="5">
      <formula>OR(ISBLANK($AD2),$AD2&gt;5)</formula>
    </cfRule>
  </conditionalFormatting>
  <conditionalFormatting sqref="AE2">
    <cfRule type="expression" dxfId="3" priority="4">
      <formula>OR(ISBLANK($AE2),$AE2&gt;5)</formula>
    </cfRule>
  </conditionalFormatting>
  <conditionalFormatting sqref="AF2">
    <cfRule type="expression" dxfId="2" priority="3">
      <formula>OR(ISBLANK($AF2),$AF2&gt;5)</formula>
    </cfRule>
  </conditionalFormatting>
  <conditionalFormatting sqref="AG2">
    <cfRule type="expression" dxfId="1" priority="2">
      <formula>OR(ISBLANK($AG2),$AG2&gt;5)</formula>
    </cfRule>
  </conditionalFormatting>
  <conditionalFormatting sqref="AH2">
    <cfRule type="expression" dxfId="0" priority="1">
      <formula>OR(ISBLANK($AH2),$AH2&gt;5)</formula>
    </cfRule>
  </conditionalFormatting>
  <dataValidations count="5">
    <dataValidation type="list" allowBlank="1" showInputMessage="1" showErrorMessage="1" prompt="Please select from the dropdown list" sqref="J2" xr:uid="{A6552B59-4AD6-463C-9772-C6C2725213AA}">
      <formula1>"Master, Exemplary, Recognized, No designation"</formula1>
    </dataValidation>
    <dataValidation allowBlank="1" showInputMessage="1" showErrorMessage="1" prompt="Please enter a rating 1-5." sqref="V2:AH2" xr:uid="{C0115EF1-A0DE-4B1D-9C21-A79D517022B0}"/>
    <dataValidation type="list" allowBlank="1" showInputMessage="1" showErrorMessage="1" prompt="Please select from the dropdown list" sqref="N2" xr:uid="{00000000-0002-0000-0200-000000000000}">
      <formula1>"1,2,3,4,5,6,7,8,9,10,11,12,13,14,15,16,17,18,19,20,21,22,23,24,25,26,27,28,29,30"</formula1>
    </dataValidation>
    <dataValidation allowBlank="1" showErrorMessage="1" prompt="Please enter a rating 1-5." sqref="U1 M3:M1048576" xr:uid="{00000000-0002-0000-0200-000003000000}"/>
    <dataValidation type="list" allowBlank="1" showInputMessage="1" showErrorMessage="1" sqref="M2" xr:uid="{16FAC6BC-9DFE-4259-B210-E8ECE5C9FD57}">
      <formula1>"Y, N"</formula1>
    </dataValidation>
  </dataValidations>
  <pageMargins left="0.7" right="0.7" top="0.75" bottom="0.75" header="0.3" footer="0.3"/>
  <pageSetup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B0F42-A312-4B7E-9F89-05DA9B1EA7C0}">
  <sheetPr codeName="Sheet16"/>
  <dimension ref="A1:F23"/>
  <sheetViews>
    <sheetView workbookViewId="0">
      <selection activeCell="F1" sqref="F1"/>
    </sheetView>
  </sheetViews>
  <sheetFormatPr defaultColWidth="8.85546875" defaultRowHeight="15" x14ac:dyDescent="0.25"/>
  <cols>
    <col min="1" max="1" width="12.140625" customWidth="1"/>
    <col min="2" max="2" width="19.140625" customWidth="1"/>
    <col min="3" max="3" width="30" customWidth="1"/>
    <col min="4" max="4" width="11.140625" customWidth="1"/>
    <col min="5" max="5" width="10.140625" customWidth="1"/>
    <col min="6" max="6" width="25.140625" customWidth="1"/>
  </cols>
  <sheetData>
    <row r="1" spans="1:6" x14ac:dyDescent="0.25">
      <c r="A1" s="118" t="s">
        <v>198</v>
      </c>
      <c r="B1" t="s">
        <v>199</v>
      </c>
      <c r="C1" t="s">
        <v>200</v>
      </c>
      <c r="D1" t="s">
        <v>201</v>
      </c>
      <c r="E1" t="s">
        <v>202</v>
      </c>
    </row>
    <row r="2" spans="1:6" x14ac:dyDescent="0.25">
      <c r="A2" t="s">
        <v>203</v>
      </c>
      <c r="B2">
        <f>Weighting!L13</f>
        <v>0</v>
      </c>
      <c r="C2">
        <f>IF(AND(B2&lt;&gt;1, B2&gt;0),1,0)</f>
        <v>0</v>
      </c>
      <c r="D2">
        <f>IF(Weighting!D13=100%, 1, 0)</f>
        <v>0</v>
      </c>
      <c r="E2">
        <f>IF(AND(Weighting!D13=0%, B2&gt;0), 1,0)</f>
        <v>0</v>
      </c>
      <c r="F2" s="73"/>
    </row>
    <row r="3" spans="1:6" x14ac:dyDescent="0.25">
      <c r="A3" t="s">
        <v>204</v>
      </c>
      <c r="B3">
        <f>Weighting!L20</f>
        <v>0</v>
      </c>
      <c r="C3">
        <f>IF(AND(B3&lt;&gt;1, B3&gt;0), 1,0)</f>
        <v>0</v>
      </c>
      <c r="D3">
        <f>IF(Weighting!D20=100%, 1, 0)</f>
        <v>0</v>
      </c>
      <c r="E3">
        <f>IF(AND(Weighting!D20=0%, B3&gt;0), 1,0)</f>
        <v>0</v>
      </c>
    </row>
    <row r="4" spans="1:6" x14ac:dyDescent="0.25">
      <c r="A4" t="s">
        <v>205</v>
      </c>
      <c r="B4">
        <f>Weighting!L27</f>
        <v>0</v>
      </c>
      <c r="C4">
        <f>IF(AND(B4&lt;&gt;1,B4&gt;0),1,0)</f>
        <v>0</v>
      </c>
      <c r="D4">
        <f>IF(Weighting!D27=100%, 1, 0)</f>
        <v>0</v>
      </c>
      <c r="E4">
        <f>IF(AND(Weighting!D27=0%, B4&gt;0), 1,0)</f>
        <v>0</v>
      </c>
    </row>
    <row r="5" spans="1:6" x14ac:dyDescent="0.25">
      <c r="A5" t="s">
        <v>206</v>
      </c>
      <c r="B5">
        <f>Weighting!L34</f>
        <v>0</v>
      </c>
      <c r="C5">
        <f>IF(AND(B5&lt;&gt;1,B5&gt;0), 1,0)</f>
        <v>0</v>
      </c>
      <c r="D5">
        <f>IF(Weighting!D34=100%, 1, 0)</f>
        <v>0</v>
      </c>
      <c r="E5">
        <f>IF(AND(Weighting!D34=0%, B5&gt;0), 1,0)</f>
        <v>0</v>
      </c>
    </row>
    <row r="6" spans="1:6" x14ac:dyDescent="0.25">
      <c r="A6" t="s">
        <v>207</v>
      </c>
      <c r="B6">
        <f>Weighting!L41</f>
        <v>0</v>
      </c>
      <c r="C6">
        <f>IF(AND(B6&lt;&gt;1, B6&gt;0),1,0)</f>
        <v>0</v>
      </c>
      <c r="D6">
        <f>IF(Weighting!D41=100%, 1, 0)</f>
        <v>0</v>
      </c>
      <c r="E6">
        <f>IF(AND(Weighting!D41=0%, B6&gt;0), 1,0)</f>
        <v>0</v>
      </c>
    </row>
    <row r="7" spans="1:6" x14ac:dyDescent="0.25">
      <c r="A7" t="s">
        <v>208</v>
      </c>
      <c r="B7">
        <f>Weighting!L48</f>
        <v>0</v>
      </c>
      <c r="C7">
        <f>IF(AND(B7&lt;&gt;1,B7&gt;0), 1,0)</f>
        <v>0</v>
      </c>
      <c r="D7">
        <f>IF(Weighting!D48=100%, 1, 0)</f>
        <v>0</v>
      </c>
      <c r="E7">
        <f>IF(AND(Weighting!D48=0%, B7&gt;0), 1,0)</f>
        <v>0</v>
      </c>
    </row>
    <row r="8" spans="1:6" x14ac:dyDescent="0.25">
      <c r="A8" t="s">
        <v>209</v>
      </c>
      <c r="B8">
        <f>Weighting!L55</f>
        <v>0</v>
      </c>
      <c r="C8">
        <f>IF(AND(B8&lt;&gt;1,B8&gt;0), 1,0)</f>
        <v>0</v>
      </c>
      <c r="D8">
        <f>IF(Weighting!D55=100%, 1, 0)</f>
        <v>0</v>
      </c>
      <c r="E8">
        <f>IF(AND(Weighting!D55=0%, B8&gt;0), 1,0)</f>
        <v>0</v>
      </c>
    </row>
    <row r="9" spans="1:6" x14ac:dyDescent="0.25">
      <c r="A9" t="s">
        <v>210</v>
      </c>
      <c r="B9">
        <f>Weighting!L62</f>
        <v>0</v>
      </c>
      <c r="C9">
        <f>IF(AND(B9&lt;&gt;1,B9&gt;0), 1,0)</f>
        <v>0</v>
      </c>
      <c r="D9">
        <f>IF(Weighting!D62=100%, 1, 0)</f>
        <v>0</v>
      </c>
      <c r="E9">
        <f>IF(AND(Weighting!D62=0%, B9&gt;0), 1,0)</f>
        <v>0</v>
      </c>
    </row>
    <row r="10" spans="1:6" x14ac:dyDescent="0.25">
      <c r="A10" t="s">
        <v>211</v>
      </c>
      <c r="B10">
        <f>Weighting!L69</f>
        <v>0</v>
      </c>
      <c r="C10">
        <f>IF(AND(B10&lt;&gt;1, B10&gt;0),1,0)</f>
        <v>0</v>
      </c>
      <c r="D10">
        <f>IF(Weighting!D69=100%, 1,0)</f>
        <v>0</v>
      </c>
      <c r="E10">
        <f>IF(AND(Weighting!D69=0%, B10&gt;0), 1,0)</f>
        <v>0</v>
      </c>
    </row>
    <row r="11" spans="1:6" x14ac:dyDescent="0.25">
      <c r="A11" t="s">
        <v>212</v>
      </c>
      <c r="B11">
        <f>Weighting!L76</f>
        <v>0</v>
      </c>
      <c r="C11">
        <f>IF(AND(B11&lt;&gt;1,B11&gt;0), 1,0)</f>
        <v>0</v>
      </c>
      <c r="D11">
        <f>IF(Weighting!D76=100%, 1, 0)</f>
        <v>0</v>
      </c>
      <c r="E11">
        <f>IF(AND(Weighting!D76=0%, B11&gt;0), 1,0)</f>
        <v>0</v>
      </c>
    </row>
    <row r="12" spans="1:6" x14ac:dyDescent="0.25">
      <c r="A12" t="s">
        <v>213</v>
      </c>
      <c r="B12">
        <f>Weighting!L83</f>
        <v>0</v>
      </c>
      <c r="C12">
        <f t="shared" ref="C12:C16" si="0">IF(AND(B12&lt;&gt;1,B12&gt;0), 1,0)</f>
        <v>0</v>
      </c>
      <c r="D12">
        <f>IF(Weighting!D83=100%, 1, 0)</f>
        <v>0</v>
      </c>
      <c r="E12">
        <f>IF(AND(Weighting!D83=0%, B12&gt;0), 1,0)</f>
        <v>0</v>
      </c>
    </row>
    <row r="13" spans="1:6" x14ac:dyDescent="0.25">
      <c r="A13" t="s">
        <v>214</v>
      </c>
      <c r="B13">
        <f>Weighting!L90</f>
        <v>0</v>
      </c>
      <c r="C13">
        <f t="shared" si="0"/>
        <v>0</v>
      </c>
      <c r="D13">
        <f>IF(Weighting!D90=100%, 1, 0)</f>
        <v>0</v>
      </c>
      <c r="E13">
        <f>IF(AND(Weighting!D90=0%, B13&gt;0), 1,0)</f>
        <v>0</v>
      </c>
    </row>
    <row r="14" spans="1:6" x14ac:dyDescent="0.25">
      <c r="A14" t="s">
        <v>215</v>
      </c>
      <c r="B14">
        <f>Weighting!L97</f>
        <v>0</v>
      </c>
      <c r="C14">
        <f t="shared" si="0"/>
        <v>0</v>
      </c>
      <c r="D14">
        <f>IF(Weighting!D97=100%, 1, 0)</f>
        <v>0</v>
      </c>
      <c r="E14">
        <f>IF(AND(Weighting!D97=0%, B14&gt;0), 1,0)</f>
        <v>0</v>
      </c>
    </row>
    <row r="15" spans="1:6" x14ac:dyDescent="0.25">
      <c r="A15" t="s">
        <v>216</v>
      </c>
      <c r="B15">
        <f>Weighting!L104</f>
        <v>0</v>
      </c>
      <c r="C15">
        <f t="shared" si="0"/>
        <v>0</v>
      </c>
      <c r="D15">
        <f>IF(Weighting!D104=100%, 1, 0)</f>
        <v>0</v>
      </c>
      <c r="E15">
        <f>IF(AND(Weighting!D104=0%, B15&gt;0), 1,0)</f>
        <v>0</v>
      </c>
    </row>
    <row r="16" spans="1:6" x14ac:dyDescent="0.25">
      <c r="A16" t="s">
        <v>217</v>
      </c>
      <c r="B16">
        <f>Weighting!L111</f>
        <v>0</v>
      </c>
      <c r="C16">
        <f t="shared" si="0"/>
        <v>0</v>
      </c>
      <c r="D16">
        <f>IF(Weighting!D111=100%, 1, 0)</f>
        <v>0</v>
      </c>
      <c r="E16">
        <f>IF(AND(Weighting!D111=0%, B16&gt;0), 1,0)</f>
        <v>0</v>
      </c>
    </row>
    <row r="23" spans="2:2" x14ac:dyDescent="0.25">
      <c r="B23" s="72"/>
    </row>
  </sheetData>
  <phoneticPr fontId="39"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hotoTags xmlns="55ad0659-6a5d-4092-b991-df82805f26a4" xsi:nil="true"/>
    <TaxCatchAll xmlns="7509388a-dc3d-42e0-ad02-1f88cc25c44c" xsi:nil="true"/>
    <lcf76f155ced4ddcb4097134ff3c332f xmlns="55ad0659-6a5d-4092-b991-df82805f26a4">
      <Terms xmlns="http://schemas.microsoft.com/office/infopath/2007/PartnerControls"/>
    </lcf76f155ced4ddcb4097134ff3c332f>
    <SharedWithUsers xmlns="4780d0d2-c080-455e-bee8-5b3382ef325a">
      <UserInfo>
        <DisplayName>Holzgrafe, Matthew</DisplayName>
        <AccountId>3630</AccountId>
        <AccountType/>
      </UserInfo>
      <UserInfo>
        <DisplayName>Brown, Cody</DisplayName>
        <AccountId>1157</AccountId>
        <AccountType/>
      </UserInfo>
      <UserInfo>
        <DisplayName>Castanon, Jazmine</DisplayName>
        <AccountId>6100</AccountId>
        <AccountType/>
      </UserInfo>
      <UserInfo>
        <DisplayName>Richie, Amy</DisplayName>
        <AccountId>5234</AccountId>
        <AccountType/>
      </UserInfo>
    </SharedWithUsers>
    <Owner xmlns="55ad0659-6a5d-4092-b991-df82805f26a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B8CB2DC0153D0408D1CF651F2AD29DF" ma:contentTypeVersion="23" ma:contentTypeDescription="Create a new document." ma:contentTypeScope="" ma:versionID="b6dfcf36bca898e57ad3b88cb9287a24">
  <xsd:schema xmlns:xsd="http://www.w3.org/2001/XMLSchema" xmlns:xs="http://www.w3.org/2001/XMLSchema" xmlns:p="http://schemas.microsoft.com/office/2006/metadata/properties" xmlns:ns2="55ad0659-6a5d-4092-b991-df82805f26a4" xmlns:ns3="4780d0d2-c080-455e-bee8-5b3382ef325a" xmlns:ns4="7509388a-dc3d-42e0-ad02-1f88cc25c44c" targetNamespace="http://schemas.microsoft.com/office/2006/metadata/properties" ma:root="true" ma:fieldsID="be48d3e2447120cf9370ffe958b89901" ns2:_="" ns3:_="" ns4:_="">
    <xsd:import namespace="55ad0659-6a5d-4092-b991-df82805f26a4"/>
    <xsd:import namespace="4780d0d2-c080-455e-bee8-5b3382ef325a"/>
    <xsd:import namespace="7509388a-dc3d-42e0-ad02-1f88cc25c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PhotoTags" minOccurs="0"/>
                <xsd:element ref="ns2:MediaLengthInSeconds" minOccurs="0"/>
                <xsd:element ref="ns4:TaxCatchAll" minOccurs="0"/>
                <xsd:element ref="ns2:lcf76f155ced4ddcb4097134ff3c332f" minOccurs="0"/>
                <xsd:element ref="ns2:Owne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d0659-6a5d-4092-b991-df82805f26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PhotoTags" ma:index="20" nillable="true" ma:displayName="Photo Tags" ma:format="Dropdown" ma:internalName="PhotoTags">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Owner" ma:index="25" nillable="true" ma:displayName="Owner" ma:description="Name of the person who owns the OP" ma:format="Dropdown" ma:internalName="Owner">
      <xsd:simpleType>
        <xsd:restriction base="dms:Text">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80d0d2-c080-455e-bee8-5b3382ef325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09388a-dc3d-42e0-ad02-1f88cc25c44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dda7e6e-9532-4eac-be15-fb9b6964c0ff}" ma:internalName="TaxCatchAll" ma:showField="CatchAllData" ma:web="7509388a-dc3d-42e0-ad02-1f88cc25c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5D01FC-DB96-4EBE-A448-BCBF62FDCFFF}">
  <ds:schemaRefs>
    <ds:schemaRef ds:uri="http://schemas.microsoft.com/office/2006/metadata/properties"/>
    <ds:schemaRef ds:uri="http://schemas.microsoft.com/office/infopath/2007/PartnerControls"/>
    <ds:schemaRef ds:uri="55ad0659-6a5d-4092-b991-df82805f26a4"/>
    <ds:schemaRef ds:uri="7509388a-dc3d-42e0-ad02-1f88cc25c44c"/>
    <ds:schemaRef ds:uri="4780d0d2-c080-455e-bee8-5b3382ef325a"/>
  </ds:schemaRefs>
</ds:datastoreItem>
</file>

<file path=customXml/itemProps2.xml><?xml version="1.0" encoding="utf-8"?>
<ds:datastoreItem xmlns:ds="http://schemas.openxmlformats.org/officeDocument/2006/customXml" ds:itemID="{10067B30-1530-4221-A2A2-6548B11358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ad0659-6a5d-4092-b991-df82805f26a4"/>
    <ds:schemaRef ds:uri="4780d0d2-c080-455e-bee8-5b3382ef325a"/>
    <ds:schemaRef ds:uri="7509388a-dc3d-42e0-ad02-1f88cc25c4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C73EF47-D456-4CC2-AA9E-A37ADE015E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Instructions</vt:lpstr>
      <vt:lpstr>District Info</vt:lpstr>
      <vt:lpstr>Weighting</vt:lpstr>
      <vt:lpstr>One_Row_SGM</vt:lpstr>
      <vt:lpstr>HT_District_Transpose</vt:lpstr>
      <vt:lpstr>HT_District</vt:lpstr>
      <vt:lpstr>HT_Q8</vt:lpstr>
      <vt:lpstr>Data Entry</vt:lpstr>
      <vt:lpstr>WT_Perc</vt:lpstr>
      <vt:lpstr>Null_Check</vt:lpstr>
      <vt:lpstr>Extracting_W</vt:lpstr>
      <vt:lpstr>HT_Q8_Transpose</vt:lpstr>
      <vt:lpstr>WT</vt:lpstr>
      <vt:lpstr>SGM</vt:lpstr>
      <vt:lpstr>Weighting Tab Tracker</vt:lpstr>
      <vt:lpstr>HT_Q9</vt:lpstr>
      <vt:lpstr>Open_Text_Multiple_Assessments</vt:lpstr>
      <vt:lpstr>District Info tab Drop Downs</vt:lpstr>
      <vt:lpstr>Drop 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Brown, Cody</dc:creator>
  <cp:keywords/>
  <dc:description/>
  <cp:lastModifiedBy>Mohammed, Fazil</cp:lastModifiedBy>
  <cp:revision/>
  <dcterms:created xsi:type="dcterms:W3CDTF">2020-10-16T17:48:46Z</dcterms:created>
  <dcterms:modified xsi:type="dcterms:W3CDTF">2025-09-04T01:45:43Z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0x0101001B8CB2DC0153D0408D1CF651F2AD29DF</vt:lpwstr>
  </property>
  <property fmtid="{D5CDD505-2E9C-101B-9397-08002B2CF9AE}" pid="3" name="MediaServiceImageTags">
    <vt:lpwstr/>
  </property>
</Properties>
</file>